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0815" windowHeight="10680" tabRatio="825"/>
  </bookViews>
  <sheets>
    <sheet name="MINI POUSSINE" sheetId="15" r:id="rId1"/>
    <sheet name="MINI POUSSIN" sheetId="22" r:id="rId2"/>
    <sheet name="POUSSINE" sheetId="23" r:id="rId3"/>
    <sheet name="POUSSIN" sheetId="24" r:id="rId4"/>
    <sheet name="PUPILLE F" sheetId="25" r:id="rId5"/>
    <sheet name="PUPILLE" sheetId="26" r:id="rId6"/>
    <sheet name="BENJAMINE" sheetId="28" r:id="rId7"/>
    <sheet name="BENJAMIN" sheetId="29" r:id="rId8"/>
    <sheet name="MINIME F" sheetId="30" r:id="rId9"/>
    <sheet name="MINIME H" sheetId="31" r:id="rId10"/>
    <sheet name="CADETTE" sheetId="32" r:id="rId11"/>
    <sheet name="CADET" sheetId="33" r:id="rId12"/>
    <sheet name="JUNIOR F" sheetId="34" r:id="rId13"/>
    <sheet name="JUNIOR H" sheetId="35" r:id="rId14"/>
    <sheet name="CLUBS" sheetId="14" r:id="rId15"/>
  </sheets>
  <definedNames>
    <definedName name="_xlnm._FilterDatabase" localSheetId="0" hidden="1">'MINI POUSSINE'!$C$2:$AE$19</definedName>
  </definedNames>
  <calcPr calcId="125725"/>
</workbook>
</file>

<file path=xl/calcChain.xml><?xml version="1.0" encoding="utf-8"?>
<calcChain xmlns="http://schemas.openxmlformats.org/spreadsheetml/2006/main">
  <c r="C23" i="14"/>
  <c r="AB14" i="35"/>
  <c r="AB7"/>
  <c r="AB8"/>
  <c r="AB3"/>
  <c r="AB12" i="33"/>
  <c r="AB7"/>
  <c r="AB8"/>
  <c r="AB4"/>
  <c r="AB3"/>
  <c r="AB5" i="34"/>
  <c r="AB13" i="32"/>
  <c r="AB8"/>
  <c r="AB11"/>
  <c r="AB6"/>
  <c r="AB9" i="31"/>
  <c r="AB25"/>
  <c r="AB18"/>
  <c r="AB20"/>
  <c r="AB16"/>
  <c r="AB24"/>
  <c r="AB12"/>
  <c r="AB11"/>
  <c r="AB10"/>
  <c r="AB5"/>
  <c r="AB3"/>
  <c r="AB6"/>
  <c r="AB7"/>
  <c r="AB4"/>
  <c r="AD4" i="30"/>
  <c r="AB8"/>
  <c r="AB11"/>
  <c r="AB9"/>
  <c r="AB7"/>
  <c r="AB6"/>
  <c r="AB5"/>
  <c r="AB3"/>
  <c r="AB40"/>
  <c r="AC40"/>
  <c r="AB41"/>
  <c r="AC41"/>
  <c r="AB42"/>
  <c r="AC42"/>
  <c r="AB43"/>
  <c r="AC43"/>
  <c r="AB9" i="29"/>
  <c r="AB13"/>
  <c r="AB6"/>
  <c r="AB5"/>
  <c r="AB3"/>
  <c r="AB7"/>
  <c r="AB8"/>
  <c r="AB4"/>
  <c r="AB12"/>
  <c r="AB22"/>
  <c r="AB29"/>
  <c r="AB15"/>
  <c r="AB10"/>
  <c r="AB23"/>
  <c r="AB31"/>
  <c r="AB11"/>
  <c r="AB17"/>
  <c r="AB32"/>
  <c r="AB20"/>
  <c r="AB16"/>
  <c r="AB33"/>
  <c r="AB18"/>
  <c r="AB34"/>
  <c r="AB51"/>
  <c r="AB14"/>
  <c r="AB21"/>
  <c r="AB19"/>
  <c r="AB26"/>
  <c r="AB27"/>
  <c r="AB24"/>
  <c r="AB25"/>
  <c r="AB28"/>
  <c r="AB30"/>
  <c r="AB35"/>
  <c r="AB36"/>
  <c r="AB38"/>
  <c r="AB39"/>
  <c r="AB40"/>
  <c r="AB41"/>
  <c r="AB42"/>
  <c r="AB37"/>
  <c r="AB43"/>
  <c r="AB44"/>
  <c r="AB45"/>
  <c r="AB46"/>
  <c r="AB47"/>
  <c r="AB48"/>
  <c r="AB49"/>
  <c r="AB50"/>
  <c r="AB54"/>
  <c r="AB55"/>
  <c r="AB56"/>
  <c r="AB57"/>
  <c r="AB52"/>
  <c r="AB53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C3"/>
  <c r="AC7"/>
  <c r="AB9" i="28"/>
  <c r="AB11"/>
  <c r="AB7"/>
  <c r="AB21" i="26"/>
  <c r="AB22"/>
  <c r="AB6"/>
  <c r="AB11"/>
  <c r="AB18"/>
  <c r="AB14"/>
  <c r="AB5"/>
  <c r="AB3"/>
  <c r="AB10" i="25"/>
  <c r="AB12"/>
  <c r="AB8"/>
  <c r="AB7" i="24"/>
  <c r="AB14"/>
  <c r="AB8"/>
  <c r="AB12"/>
  <c r="AB10"/>
  <c r="AB11"/>
  <c r="AB6"/>
  <c r="AB5"/>
  <c r="AB23" i="23"/>
  <c r="AB13"/>
  <c r="AB9"/>
  <c r="AB5"/>
  <c r="AB11"/>
  <c r="AB12"/>
  <c r="AB8"/>
  <c r="AB3"/>
  <c r="AB4" i="22"/>
  <c r="AB3"/>
  <c r="AB6" i="15"/>
  <c r="AB4"/>
  <c r="AB3"/>
  <c r="AB3" i="34"/>
  <c r="AB12" i="30"/>
  <c r="AB6" i="35"/>
  <c r="AB13" i="33"/>
  <c r="AB7" i="32"/>
  <c r="AB5"/>
  <c r="AB19" i="31"/>
  <c r="AB4" i="30"/>
  <c r="AB50" i="35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C8" i="29"/>
  <c r="AC4"/>
  <c r="AC54"/>
  <c r="AC12"/>
  <c r="AC11"/>
  <c r="AC13"/>
  <c r="AC20"/>
  <c r="AC6"/>
  <c r="AC10"/>
  <c r="AC17"/>
  <c r="AC26"/>
  <c r="AC27"/>
  <c r="AC55"/>
  <c r="AC23"/>
  <c r="AC56"/>
  <c r="AC22"/>
  <c r="AC15"/>
  <c r="AC31"/>
  <c r="AC5"/>
  <c r="AC32"/>
  <c r="AC9"/>
  <c r="AC49"/>
  <c r="AC33"/>
  <c r="AC24"/>
  <c r="AC18"/>
  <c r="AC35"/>
  <c r="AC57"/>
  <c r="AC39"/>
  <c r="AC14"/>
  <c r="AC16"/>
  <c r="AC21"/>
  <c r="AC19"/>
  <c r="AC25"/>
  <c r="AC28"/>
  <c r="AC30"/>
  <c r="AC29"/>
  <c r="AC36"/>
  <c r="AC34"/>
  <c r="AC37"/>
  <c r="AC38"/>
  <c r="AC40"/>
  <c r="AC41"/>
  <c r="AC42"/>
  <c r="AC43"/>
  <c r="AC44"/>
  <c r="AC45"/>
  <c r="AC46"/>
  <c r="AC47"/>
  <c r="AC48"/>
  <c r="AC50"/>
  <c r="AC52"/>
  <c r="AC53"/>
  <c r="AC58"/>
  <c r="AC59"/>
  <c r="AC60"/>
  <c r="AC61"/>
  <c r="AC62"/>
  <c r="AC63"/>
  <c r="AC51"/>
  <c r="AC64"/>
  <c r="AC65"/>
  <c r="AC66"/>
  <c r="AC67"/>
  <c r="AC68"/>
  <c r="AC69"/>
  <c r="AC70"/>
  <c r="AC71"/>
  <c r="AC72"/>
  <c r="AC73"/>
  <c r="AC74"/>
  <c r="AB3" i="28"/>
  <c r="AC3"/>
  <c r="AB5"/>
  <c r="AC5"/>
  <c r="AC7"/>
  <c r="AB8"/>
  <c r="AC8"/>
  <c r="AB10"/>
  <c r="AC10"/>
  <c r="AB4"/>
  <c r="AC4"/>
  <c r="AC9"/>
  <c r="AB26"/>
  <c r="AC26"/>
  <c r="AB22"/>
  <c r="AC22"/>
  <c r="AC11"/>
  <c r="AB37"/>
  <c r="AC37"/>
  <c r="AB35"/>
  <c r="AC35"/>
  <c r="AB23"/>
  <c r="AC23"/>
  <c r="AB28"/>
  <c r="AC28"/>
  <c r="AB38"/>
  <c r="AC38"/>
  <c r="AB13"/>
  <c r="AC13"/>
  <c r="AB15"/>
  <c r="AC15"/>
  <c r="AB14"/>
  <c r="AC14"/>
  <c r="AB12"/>
  <c r="AC12"/>
  <c r="AB16"/>
  <c r="AC16"/>
  <c r="AB18"/>
  <c r="AC18"/>
  <c r="AB19"/>
  <c r="AC19"/>
  <c r="AB21"/>
  <c r="AC21"/>
  <c r="AB17"/>
  <c r="AC17"/>
  <c r="AB20"/>
  <c r="AC20"/>
  <c r="AB25"/>
  <c r="AC25"/>
  <c r="AB29"/>
  <c r="AC29"/>
  <c r="AB24"/>
  <c r="AC24"/>
  <c r="AB30"/>
  <c r="AC30"/>
  <c r="AB31"/>
  <c r="AC31"/>
  <c r="AB32"/>
  <c r="AC32"/>
  <c r="AB33"/>
  <c r="AC33"/>
  <c r="AB34"/>
  <c r="AC34"/>
  <c r="AB27"/>
  <c r="AC27"/>
  <c r="AB39"/>
  <c r="AC39"/>
  <c r="AB40"/>
  <c r="AC40"/>
  <c r="AB36"/>
  <c r="AC36"/>
  <c r="AB41"/>
  <c r="AC41"/>
  <c r="AB42"/>
  <c r="AC42"/>
  <c r="AB43"/>
  <c r="AC43"/>
  <c r="AB44"/>
  <c r="AC44"/>
  <c r="AB45"/>
  <c r="AC45"/>
  <c r="AB46"/>
  <c r="AC46"/>
  <c r="AB47"/>
  <c r="AC47"/>
  <c r="AB48"/>
  <c r="AC48"/>
  <c r="AB49"/>
  <c r="AC49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C6"/>
  <c r="AB6"/>
  <c r="AB64" i="26"/>
  <c r="AC64"/>
  <c r="AB4"/>
  <c r="AC4"/>
  <c r="AB7"/>
  <c r="AC7"/>
  <c r="AB19"/>
  <c r="AC19"/>
  <c r="AC5"/>
  <c r="AC11"/>
  <c r="AB9"/>
  <c r="AC9"/>
  <c r="AB16"/>
  <c r="AC16"/>
  <c r="AB23"/>
  <c r="AC23"/>
  <c r="AC6"/>
  <c r="AB32"/>
  <c r="AC32"/>
  <c r="AB28"/>
  <c r="AC28"/>
  <c r="AB13"/>
  <c r="AC13"/>
  <c r="AC14"/>
  <c r="AB24"/>
  <c r="AC24"/>
  <c r="AB65"/>
  <c r="AC65"/>
  <c r="AB8"/>
  <c r="AC8"/>
  <c r="AB20"/>
  <c r="AC20"/>
  <c r="AC18"/>
  <c r="AC21"/>
  <c r="AC22"/>
  <c r="AB29"/>
  <c r="AC29"/>
  <c r="AB30"/>
  <c r="AC30"/>
  <c r="AB37"/>
  <c r="AC37"/>
  <c r="AB66"/>
  <c r="AC66"/>
  <c r="AB67"/>
  <c r="AC67"/>
  <c r="AB17"/>
  <c r="AC17"/>
  <c r="AB35"/>
  <c r="AC35"/>
  <c r="AB12"/>
  <c r="AC12"/>
  <c r="AB10"/>
  <c r="AC10"/>
  <c r="AB15"/>
  <c r="AC15"/>
  <c r="AB25"/>
  <c r="AC25"/>
  <c r="AB26"/>
  <c r="AC26"/>
  <c r="AB27"/>
  <c r="AC27"/>
  <c r="AB34"/>
  <c r="AC34"/>
  <c r="AB36"/>
  <c r="AC36"/>
  <c r="AB38"/>
  <c r="AC38"/>
  <c r="AB40"/>
  <c r="AC40"/>
  <c r="AB41"/>
  <c r="AC41"/>
  <c r="AB43"/>
  <c r="AC43"/>
  <c r="AB31"/>
  <c r="AC31"/>
  <c r="AB44"/>
  <c r="AC44"/>
  <c r="AB33"/>
  <c r="AC33"/>
  <c r="AB45"/>
  <c r="AC45"/>
  <c r="AB42"/>
  <c r="AC42"/>
  <c r="AB68"/>
  <c r="AC68"/>
  <c r="AB39"/>
  <c r="AC39"/>
  <c r="AB47"/>
  <c r="AC47"/>
  <c r="AB48"/>
  <c r="AC48"/>
  <c r="AB49"/>
  <c r="AC49"/>
  <c r="AB69"/>
  <c r="AC69"/>
  <c r="AB50"/>
  <c r="AC50"/>
  <c r="AB51"/>
  <c r="AC51"/>
  <c r="AB52"/>
  <c r="AC52"/>
  <c r="AB46"/>
  <c r="AC46"/>
  <c r="AB53"/>
  <c r="AC53"/>
  <c r="AB54"/>
  <c r="AC54"/>
  <c r="AB55"/>
  <c r="AC55"/>
  <c r="AB56"/>
  <c r="AC56"/>
  <c r="AB57"/>
  <c r="AC57"/>
  <c r="AB58"/>
  <c r="AC58"/>
  <c r="AB59"/>
  <c r="AC59"/>
  <c r="AB60"/>
  <c r="AC60"/>
  <c r="AB70"/>
  <c r="AC70"/>
  <c r="AB71"/>
  <c r="AC71"/>
  <c r="AB61"/>
  <c r="AC61"/>
  <c r="AB62"/>
  <c r="AC62"/>
  <c r="AB72"/>
  <c r="AC72"/>
  <c r="AB73"/>
  <c r="AC73"/>
  <c r="AB74"/>
  <c r="AC74"/>
  <c r="AB75"/>
  <c r="AC75"/>
  <c r="AB76"/>
  <c r="AC76"/>
  <c r="AB77"/>
  <c r="AC77"/>
  <c r="AB63"/>
  <c r="AC63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C3"/>
  <c r="AB14" i="25"/>
  <c r="AC14"/>
  <c r="AB4"/>
  <c r="AC4"/>
  <c r="AB5"/>
  <c r="AC5"/>
  <c r="AB31"/>
  <c r="AC31"/>
  <c r="AC12"/>
  <c r="AB7"/>
  <c r="AC7"/>
  <c r="AB9"/>
  <c r="AC9"/>
  <c r="AC8"/>
  <c r="AB11"/>
  <c r="AC11"/>
  <c r="AC10"/>
  <c r="AB36"/>
  <c r="AC36"/>
  <c r="AB15"/>
  <c r="AC15"/>
  <c r="AB19"/>
  <c r="AC19"/>
  <c r="AB24"/>
  <c r="AC24"/>
  <c r="AB17"/>
  <c r="AC17"/>
  <c r="AB18"/>
  <c r="AC18"/>
  <c r="AB6"/>
  <c r="AC6"/>
  <c r="AB13"/>
  <c r="AC13"/>
  <c r="AB22"/>
  <c r="AC22"/>
  <c r="AB16"/>
  <c r="AC16"/>
  <c r="AB23"/>
  <c r="AC23"/>
  <c r="AB25"/>
  <c r="AC25"/>
  <c r="AB26"/>
  <c r="AC26"/>
  <c r="AB27"/>
  <c r="AC27"/>
  <c r="AB28"/>
  <c r="AC28"/>
  <c r="AB29"/>
  <c r="AC29"/>
  <c r="AB21"/>
  <c r="AC21"/>
  <c r="AB20"/>
  <c r="AC20"/>
  <c r="AB32"/>
  <c r="AC32"/>
  <c r="AB30"/>
  <c r="AC30"/>
  <c r="AB33"/>
  <c r="AC33"/>
  <c r="AB34"/>
  <c r="AC34"/>
  <c r="AB35"/>
  <c r="AC35"/>
  <c r="AB37"/>
  <c r="AC37"/>
  <c r="AB38"/>
  <c r="AC38"/>
  <c r="AB39"/>
  <c r="AC39"/>
  <c r="AB40"/>
  <c r="AC40"/>
  <c r="AB41"/>
  <c r="AC41"/>
  <c r="AB42"/>
  <c r="AC42"/>
  <c r="AB43"/>
  <c r="AC43"/>
  <c r="AB44"/>
  <c r="AC44"/>
  <c r="AB46"/>
  <c r="AC46"/>
  <c r="AB47"/>
  <c r="AC47"/>
  <c r="AB48"/>
  <c r="AC48"/>
  <c r="AB49"/>
  <c r="AC49"/>
  <c r="AB45"/>
  <c r="AC45"/>
  <c r="AB50"/>
  <c r="AC50"/>
  <c r="AB51"/>
  <c r="AC51"/>
  <c r="AB52"/>
  <c r="AC52"/>
  <c r="AB53"/>
  <c r="AC53"/>
  <c r="AB54"/>
  <c r="AC54"/>
  <c r="AB55"/>
  <c r="AC55"/>
  <c r="AB56"/>
  <c r="AC56"/>
  <c r="AB57"/>
  <c r="AC57"/>
  <c r="AB58"/>
  <c r="AC58"/>
  <c r="AC3"/>
  <c r="AB3"/>
  <c r="AC8" i="24"/>
  <c r="AC6"/>
  <c r="AB3"/>
  <c r="AC3"/>
  <c r="AC11"/>
  <c r="AC5"/>
  <c r="AB4"/>
  <c r="AC4"/>
  <c r="AC10"/>
  <c r="AC14"/>
  <c r="AC12"/>
  <c r="AB9"/>
  <c r="AC9"/>
  <c r="AB13"/>
  <c r="AC13"/>
  <c r="AB15"/>
  <c r="AC15"/>
  <c r="AB19"/>
  <c r="AC19"/>
  <c r="AB17"/>
  <c r="AC17"/>
  <c r="AB18"/>
  <c r="AC18"/>
  <c r="AB22"/>
  <c r="AC22"/>
  <c r="AB24"/>
  <c r="AC24"/>
  <c r="AB25"/>
  <c r="AC25"/>
  <c r="AB21"/>
  <c r="AC21"/>
  <c r="AB23"/>
  <c r="AC23"/>
  <c r="AB26"/>
  <c r="AC26"/>
  <c r="AB27"/>
  <c r="AC27"/>
  <c r="AB20"/>
  <c r="AC20"/>
  <c r="AB30"/>
  <c r="AC30"/>
  <c r="AB16"/>
  <c r="AC16"/>
  <c r="AB32"/>
  <c r="AC32"/>
  <c r="AB33"/>
  <c r="AC33"/>
  <c r="AB28"/>
  <c r="AC28"/>
  <c r="AB37"/>
  <c r="AC37"/>
  <c r="AB29"/>
  <c r="AC29"/>
  <c r="AB31"/>
  <c r="AC31"/>
  <c r="AB38"/>
  <c r="AC38"/>
  <c r="AB39"/>
  <c r="AC39"/>
  <c r="AB40"/>
  <c r="AC40"/>
  <c r="AB41"/>
  <c r="AC41"/>
  <c r="AB42"/>
  <c r="AC42"/>
  <c r="AB36"/>
  <c r="AC36"/>
  <c r="AB35"/>
  <c r="AC35"/>
  <c r="AB43"/>
  <c r="AC43"/>
  <c r="AB44"/>
  <c r="AC44"/>
  <c r="AB45"/>
  <c r="AC45"/>
  <c r="AB46"/>
  <c r="AC46"/>
  <c r="AB47"/>
  <c r="AC47"/>
  <c r="AB48"/>
  <c r="AC48"/>
  <c r="AB49"/>
  <c r="AC49"/>
  <c r="AB54"/>
  <c r="AC54"/>
  <c r="AB50"/>
  <c r="AC50"/>
  <c r="AB51"/>
  <c r="AC51"/>
  <c r="AB52"/>
  <c r="AC52"/>
  <c r="AB55"/>
  <c r="AC55"/>
  <c r="AB53"/>
  <c r="AC53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56"/>
  <c r="AC56"/>
  <c r="AB57"/>
  <c r="AC57"/>
  <c r="AB34"/>
  <c r="AC34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AB87"/>
  <c r="AC87"/>
  <c r="AB88"/>
  <c r="AC88"/>
  <c r="AB89"/>
  <c r="AC89"/>
  <c r="AB90"/>
  <c r="AC90"/>
  <c r="AB91"/>
  <c r="AC91"/>
  <c r="AB92"/>
  <c r="AC92"/>
  <c r="AB93"/>
  <c r="AC93"/>
  <c r="AB94"/>
  <c r="AC94"/>
  <c r="AB95"/>
  <c r="AC95"/>
  <c r="AB96"/>
  <c r="AC96"/>
  <c r="AB97"/>
  <c r="AC97"/>
  <c r="AB98"/>
  <c r="AC98"/>
  <c r="AB99"/>
  <c r="AC99"/>
  <c r="AB100"/>
  <c r="AC100"/>
  <c r="AB101"/>
  <c r="AC101"/>
  <c r="AB102"/>
  <c r="AC102"/>
  <c r="AB103"/>
  <c r="AC103"/>
  <c r="AB104"/>
  <c r="AC104"/>
  <c r="AB105"/>
  <c r="AC105"/>
  <c r="AB106"/>
  <c r="AC106"/>
  <c r="AB107"/>
  <c r="AC107"/>
  <c r="AB108"/>
  <c r="AC108"/>
  <c r="AB109"/>
  <c r="AC109"/>
  <c r="AB110"/>
  <c r="AC110"/>
  <c r="AB111"/>
  <c r="AC111"/>
  <c r="AB112"/>
  <c r="AC112"/>
  <c r="AB113"/>
  <c r="AC113"/>
  <c r="AB114"/>
  <c r="AC114"/>
  <c r="AB115"/>
  <c r="AC115"/>
  <c r="AB116"/>
  <c r="AC116"/>
  <c r="AB117"/>
  <c r="AC117"/>
  <c r="AB118"/>
  <c r="AC118"/>
  <c r="AB119"/>
  <c r="AC119"/>
  <c r="AB120"/>
  <c r="AC120"/>
  <c r="AB121"/>
  <c r="AC121"/>
  <c r="AB122"/>
  <c r="AC122"/>
  <c r="AB123"/>
  <c r="AC123"/>
  <c r="AB124"/>
  <c r="AC124"/>
  <c r="AB125"/>
  <c r="AC125"/>
  <c r="AB126"/>
  <c r="AC126"/>
  <c r="AB127"/>
  <c r="AC127"/>
  <c r="AB128"/>
  <c r="AC128"/>
  <c r="AB129"/>
  <c r="AC129"/>
  <c r="AB130"/>
  <c r="AC130"/>
  <c r="AB131"/>
  <c r="AC131"/>
  <c r="AB132"/>
  <c r="AC132"/>
  <c r="AB133"/>
  <c r="AC133"/>
  <c r="AB134"/>
  <c r="AC134"/>
  <c r="AB135"/>
  <c r="AC135"/>
  <c r="AB136"/>
  <c r="AC136"/>
  <c r="AB137"/>
  <c r="AC137"/>
  <c r="AB138"/>
  <c r="AC138"/>
  <c r="AC7"/>
  <c r="AB10" i="23"/>
  <c r="AB49"/>
  <c r="AC49"/>
  <c r="AB6"/>
  <c r="AC6"/>
  <c r="AB7"/>
  <c r="AC7"/>
  <c r="AC3"/>
  <c r="AB15"/>
  <c r="AC15"/>
  <c r="AC8"/>
  <c r="AC12"/>
  <c r="AB19"/>
  <c r="AC19"/>
  <c r="AC11"/>
  <c r="AC5"/>
  <c r="AC10"/>
  <c r="AB14"/>
  <c r="AC14"/>
  <c r="AB20"/>
  <c r="AC20"/>
  <c r="AB17"/>
  <c r="AC17"/>
  <c r="AB27"/>
  <c r="AC27"/>
  <c r="AB21"/>
  <c r="AC21"/>
  <c r="AC23"/>
  <c r="AC9"/>
  <c r="AC13"/>
  <c r="AB16"/>
  <c r="AC16"/>
  <c r="AB18"/>
  <c r="AC18"/>
  <c r="AB22"/>
  <c r="AC22"/>
  <c r="AB24"/>
  <c r="AC24"/>
  <c r="AB26"/>
  <c r="AC26"/>
  <c r="AB28"/>
  <c r="AC28"/>
  <c r="AB29"/>
  <c r="AC29"/>
  <c r="AB25"/>
  <c r="AC25"/>
  <c r="AB31"/>
  <c r="AC31"/>
  <c r="AB32"/>
  <c r="AC32"/>
  <c r="AB33"/>
  <c r="AC33"/>
  <c r="AB34"/>
  <c r="AC34"/>
  <c r="AB45"/>
  <c r="AC45"/>
  <c r="AB35"/>
  <c r="AC35"/>
  <c r="AB36"/>
  <c r="AC36"/>
  <c r="AB37"/>
  <c r="AC37"/>
  <c r="AB38"/>
  <c r="AC38"/>
  <c r="AB30"/>
  <c r="AC30"/>
  <c r="AB39"/>
  <c r="AC39"/>
  <c r="AB46"/>
  <c r="AC46"/>
  <c r="AB41"/>
  <c r="AC41"/>
  <c r="AB42"/>
  <c r="AC42"/>
  <c r="AB43"/>
  <c r="AC43"/>
  <c r="AB47"/>
  <c r="AC47"/>
  <c r="AB48"/>
  <c r="AC48"/>
  <c r="AB50"/>
  <c r="AC50"/>
  <c r="AB44"/>
  <c r="AC44"/>
  <c r="AB40"/>
  <c r="AC40"/>
  <c r="AB51"/>
  <c r="AC51"/>
  <c r="AB52"/>
  <c r="AC52"/>
  <c r="AB53"/>
  <c r="AC53"/>
  <c r="AB54"/>
  <c r="AC54"/>
  <c r="AB55"/>
  <c r="AC55"/>
  <c r="AB56"/>
  <c r="AC56"/>
  <c r="AB57"/>
  <c r="AC57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C4"/>
  <c r="AB4"/>
  <c r="AC6" i="22"/>
  <c r="AC4"/>
  <c r="AC7"/>
  <c r="AC3"/>
  <c r="AC8"/>
  <c r="AC15"/>
  <c r="AC9"/>
  <c r="AC10"/>
  <c r="AC11"/>
  <c r="AC16"/>
  <c r="AC12"/>
  <c r="AC13"/>
  <c r="AC14"/>
  <c r="AC17"/>
  <c r="AC18"/>
  <c r="AC19"/>
  <c r="AC20"/>
  <c r="AC21"/>
  <c r="AC22"/>
  <c r="AC23"/>
  <c r="AC24"/>
  <c r="AC25"/>
  <c r="AC26"/>
  <c r="AC27"/>
  <c r="AC28"/>
  <c r="AC29"/>
  <c r="AC30"/>
  <c r="AC5"/>
  <c r="AB6"/>
  <c r="AB7"/>
  <c r="AB8"/>
  <c r="AB15"/>
  <c r="AB9"/>
  <c r="AB10"/>
  <c r="AB11"/>
  <c r="AB16"/>
  <c r="AB12"/>
  <c r="AB13"/>
  <c r="AB14"/>
  <c r="AB17"/>
  <c r="AB18"/>
  <c r="AB19"/>
  <c r="AB20"/>
  <c r="AB21"/>
  <c r="AB22"/>
  <c r="AB23"/>
  <c r="AB24"/>
  <c r="AB25"/>
  <c r="AB26"/>
  <c r="AB27"/>
  <c r="AB28"/>
  <c r="AB29"/>
  <c r="AB30"/>
  <c r="AB5"/>
  <c r="AC7" i="15"/>
  <c r="AC18"/>
  <c r="AC4"/>
  <c r="AC6"/>
  <c r="AC5"/>
  <c r="AC8"/>
  <c r="AC9"/>
  <c r="AC10"/>
  <c r="AC11"/>
  <c r="AC12"/>
  <c r="AC13"/>
  <c r="AC14"/>
  <c r="AC15"/>
  <c r="AC16"/>
  <c r="AC17"/>
  <c r="AC19"/>
  <c r="AC20"/>
  <c r="AC21"/>
  <c r="AC22"/>
  <c r="AC23"/>
  <c r="AC24"/>
  <c r="AC25"/>
  <c r="AC3"/>
  <c r="AB7"/>
  <c r="AB18"/>
  <c r="AB5"/>
  <c r="AB8"/>
  <c r="AB9"/>
  <c r="AB10"/>
  <c r="AB11"/>
  <c r="AB12"/>
  <c r="AB13"/>
  <c r="AB14"/>
  <c r="AB15"/>
  <c r="AB16"/>
  <c r="AB17"/>
  <c r="AB19"/>
  <c r="AB20"/>
  <c r="AB21"/>
  <c r="AB22"/>
  <c r="AB23"/>
  <c r="AB24"/>
  <c r="AB25"/>
  <c r="S2" i="14"/>
  <c r="T2"/>
  <c r="U2"/>
  <c r="V2"/>
  <c r="W2"/>
  <c r="X2"/>
  <c r="Q2"/>
  <c r="Z19"/>
  <c r="AC19"/>
  <c r="Y19"/>
  <c r="AB10" i="30"/>
  <c r="AB2" i="14"/>
  <c r="AB14" i="33"/>
  <c r="AC14"/>
  <c r="AB27"/>
  <c r="AC27"/>
  <c r="AB41"/>
  <c r="AC41"/>
  <c r="AB45"/>
  <c r="AC45"/>
  <c r="AB49"/>
  <c r="AC49"/>
  <c r="AB26"/>
  <c r="AC26"/>
  <c r="AB47"/>
  <c r="AC47"/>
  <c r="AB48"/>
  <c r="AC48"/>
  <c r="AB46"/>
  <c r="AC46"/>
  <c r="AB58"/>
  <c r="AC58"/>
  <c r="AB59"/>
  <c r="AC59"/>
  <c r="AB60"/>
  <c r="AC60"/>
  <c r="AB61"/>
  <c r="AC61"/>
  <c r="AB62"/>
  <c r="AC62"/>
  <c r="AB63"/>
  <c r="AC63"/>
  <c r="AB64"/>
  <c r="AC64"/>
  <c r="AB65"/>
  <c r="AC65"/>
  <c r="AB66"/>
  <c r="AC66"/>
  <c r="AB67"/>
  <c r="AC67"/>
  <c r="AB68"/>
  <c r="AC68"/>
  <c r="AB69"/>
  <c r="AC69"/>
  <c r="AB70"/>
  <c r="AC70"/>
  <c r="AB71"/>
  <c r="AC71"/>
  <c r="AB72"/>
  <c r="AC72"/>
  <c r="AB73"/>
  <c r="AC73"/>
  <c r="AB74"/>
  <c r="AC74"/>
  <c r="AB75"/>
  <c r="AC75"/>
  <c r="AB76"/>
  <c r="AC76"/>
  <c r="AB77"/>
  <c r="AC77"/>
  <c r="AB78"/>
  <c r="AC78"/>
  <c r="AB79"/>
  <c r="AC79"/>
  <c r="AB80"/>
  <c r="AC80"/>
  <c r="AB81"/>
  <c r="AC81"/>
  <c r="AB82"/>
  <c r="AC82"/>
  <c r="AB83"/>
  <c r="AC83"/>
  <c r="AB84"/>
  <c r="AC84"/>
  <c r="AB85"/>
  <c r="AC85"/>
  <c r="AB86"/>
  <c r="AC86"/>
  <c r="Z17" i="14"/>
  <c r="AC17"/>
  <c r="Y17"/>
  <c r="Z16"/>
  <c r="AC16"/>
  <c r="Y16"/>
  <c r="Z14"/>
  <c r="AC14"/>
  <c r="Y14"/>
  <c r="AB34" i="32"/>
  <c r="AC34"/>
  <c r="AB4"/>
  <c r="AC4"/>
  <c r="AB31"/>
  <c r="AC31"/>
  <c r="AB32"/>
  <c r="AC32"/>
  <c r="AB29"/>
  <c r="AC29"/>
  <c r="AB30"/>
  <c r="AC30"/>
  <c r="AB22"/>
  <c r="AC22"/>
  <c r="AB35"/>
  <c r="AC35"/>
  <c r="AB36"/>
  <c r="AC36"/>
  <c r="AB37"/>
  <c r="AC37"/>
  <c r="AB38"/>
  <c r="AC38"/>
  <c r="AB39"/>
  <c r="AC39"/>
  <c r="AB40"/>
  <c r="AC40"/>
  <c r="AB41"/>
  <c r="AC41"/>
  <c r="AB42"/>
  <c r="AC42"/>
  <c r="AB43"/>
  <c r="AC43"/>
  <c r="AB47" i="35"/>
  <c r="AC47"/>
  <c r="AB48"/>
  <c r="AC48"/>
  <c r="AB49"/>
  <c r="AC49"/>
  <c r="AB40"/>
  <c r="AC40"/>
  <c r="AB41"/>
  <c r="AC41"/>
  <c r="AB42"/>
  <c r="AC42"/>
  <c r="AB43"/>
  <c r="AC43"/>
  <c r="AB19"/>
  <c r="AC19"/>
  <c r="AB11"/>
  <c r="AC11"/>
  <c r="AB25"/>
  <c r="AC25"/>
  <c r="AB44"/>
  <c r="AC44"/>
  <c r="AB32"/>
  <c r="AC32"/>
  <c r="AB45"/>
  <c r="AC45"/>
  <c r="AB28"/>
  <c r="AC28"/>
  <c r="AB29"/>
  <c r="AC29"/>
  <c r="AB33"/>
  <c r="AC33"/>
  <c r="AB36"/>
  <c r="AC36"/>
  <c r="AB39"/>
  <c r="AC39"/>
  <c r="AB30"/>
  <c r="AC30"/>
  <c r="Z18" i="14"/>
  <c r="AC18"/>
  <c r="Y18"/>
  <c r="AB13" i="35"/>
  <c r="AB23"/>
  <c r="AB4"/>
  <c r="AB10"/>
  <c r="AB22"/>
  <c r="AB20"/>
  <c r="AB31"/>
  <c r="AB26"/>
  <c r="AB24"/>
  <c r="AB12"/>
  <c r="AB35"/>
  <c r="AB27"/>
  <c r="AB46"/>
  <c r="AB5"/>
  <c r="AB9"/>
  <c r="AB18"/>
  <c r="AB21"/>
  <c r="AB15"/>
  <c r="AB37"/>
  <c r="AB17"/>
  <c r="AB34"/>
  <c r="AB16"/>
  <c r="AB38"/>
  <c r="AB10" i="34"/>
  <c r="AB11"/>
  <c r="AB8"/>
  <c r="AB14"/>
  <c r="AB15"/>
  <c r="AB12"/>
  <c r="AB4"/>
  <c r="AB13"/>
  <c r="AB7"/>
  <c r="AB16"/>
  <c r="AB17"/>
  <c r="AB9"/>
  <c r="AB18"/>
  <c r="AB19"/>
  <c r="AB20"/>
  <c r="AB21"/>
  <c r="AB22"/>
  <c r="AB23"/>
  <c r="AB24"/>
  <c r="AB25"/>
  <c r="AB26"/>
  <c r="AB27"/>
  <c r="AB28"/>
  <c r="AB29"/>
  <c r="AB6"/>
  <c r="AB9" i="33"/>
  <c r="AC9"/>
  <c r="AB10"/>
  <c r="AC10"/>
  <c r="AB11"/>
  <c r="AC11"/>
  <c r="AB34"/>
  <c r="AC34"/>
  <c r="AB33"/>
  <c r="AC33"/>
  <c r="AB22"/>
  <c r="AC22"/>
  <c r="AB23"/>
  <c r="AC23"/>
  <c r="AB35"/>
  <c r="AC35"/>
  <c r="AB36"/>
  <c r="AC36"/>
  <c r="AB17"/>
  <c r="AC17"/>
  <c r="AB37"/>
  <c r="AC37"/>
  <c r="AB54"/>
  <c r="AC54"/>
  <c r="AB55"/>
  <c r="AC55"/>
  <c r="AB30"/>
  <c r="AC30"/>
  <c r="AB57"/>
  <c r="AC57"/>
  <c r="AB50"/>
  <c r="AC50"/>
  <c r="AB51"/>
  <c r="AC51"/>
  <c r="AB19"/>
  <c r="AC19"/>
  <c r="AB32"/>
  <c r="AC32"/>
  <c r="AB52"/>
  <c r="AC52"/>
  <c r="AB39"/>
  <c r="AC39"/>
  <c r="AB42"/>
  <c r="AC42"/>
  <c r="AB53"/>
  <c r="AC53"/>
  <c r="AB31"/>
  <c r="AB15"/>
  <c r="AB6"/>
  <c r="AB21"/>
  <c r="AB25"/>
  <c r="AB28"/>
  <c r="AB38"/>
  <c r="AB16"/>
  <c r="AB40"/>
  <c r="AB43"/>
  <c r="AB20"/>
  <c r="AB29"/>
  <c r="AB44"/>
  <c r="AB18"/>
  <c r="AB24"/>
  <c r="AB56"/>
  <c r="AB5"/>
  <c r="AB16" i="32"/>
  <c r="AB12"/>
  <c r="AB3"/>
  <c r="AB9"/>
  <c r="AB10"/>
  <c r="AB14"/>
  <c r="AB24"/>
  <c r="AB25"/>
  <c r="AB26"/>
  <c r="AB27"/>
  <c r="AB15"/>
  <c r="AB19"/>
  <c r="AB33"/>
  <c r="AB18"/>
  <c r="AB20"/>
  <c r="AB17"/>
  <c r="AB21"/>
  <c r="AB28"/>
  <c r="AB23"/>
  <c r="AB14" i="31"/>
  <c r="AB8"/>
  <c r="AB29"/>
  <c r="AB15"/>
  <c r="AB33"/>
  <c r="AB17"/>
  <c r="AB35"/>
  <c r="AB46"/>
  <c r="AB39"/>
  <c r="AB48"/>
  <c r="AB49"/>
  <c r="AB31"/>
  <c r="AB36"/>
  <c r="AB51"/>
  <c r="AB22"/>
  <c r="AB27"/>
  <c r="AB52"/>
  <c r="AB53"/>
  <c r="AB54"/>
  <c r="AB58"/>
  <c r="AB34"/>
  <c r="AB26"/>
  <c r="AB44"/>
  <c r="AB43"/>
  <c r="AB72"/>
  <c r="AB13"/>
  <c r="AB21"/>
  <c r="AB38"/>
  <c r="AB28"/>
  <c r="AB41"/>
  <c r="AB32"/>
  <c r="AB40"/>
  <c r="AB45"/>
  <c r="AB47"/>
  <c r="AB42"/>
  <c r="AB30"/>
  <c r="AB23"/>
  <c r="AB55"/>
  <c r="AB57"/>
  <c r="AB59"/>
  <c r="AB73"/>
  <c r="AB61"/>
  <c r="AB68"/>
  <c r="AB69"/>
  <c r="AB70"/>
  <c r="AB71"/>
  <c r="AB50"/>
  <c r="AB37"/>
  <c r="AB60"/>
  <c r="AB62"/>
  <c r="AB63"/>
  <c r="AB66"/>
  <c r="AB67"/>
  <c r="AB64"/>
  <c r="AB65"/>
  <c r="AB56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3" i="30"/>
  <c r="AB25"/>
  <c r="AB14"/>
  <c r="AB15"/>
  <c r="AB19"/>
  <c r="AB23"/>
  <c r="AB17"/>
  <c r="AB28"/>
  <c r="AB29"/>
  <c r="AB30"/>
  <c r="AB21"/>
  <c r="AB22"/>
  <c r="AB31"/>
  <c r="AB32"/>
  <c r="AB33"/>
  <c r="AB26"/>
  <c r="AB27"/>
  <c r="AB20"/>
  <c r="AB18"/>
  <c r="AB24"/>
  <c r="AB34"/>
  <c r="AB39"/>
  <c r="AB37"/>
  <c r="AB38"/>
  <c r="AB16"/>
  <c r="AB35"/>
  <c r="AB36"/>
  <c r="AC51" i="31"/>
  <c r="AC27"/>
  <c r="AC10"/>
  <c r="AC58"/>
  <c r="AC26"/>
  <c r="AC13"/>
  <c r="AC21"/>
  <c r="AC38"/>
  <c r="AC28"/>
  <c r="AC41"/>
  <c r="AC32"/>
  <c r="AC40"/>
  <c r="AC45"/>
  <c r="AC47"/>
  <c r="AC42"/>
  <c r="AC30"/>
  <c r="AC23"/>
  <c r="AC55"/>
  <c r="AC57"/>
  <c r="AC59"/>
  <c r="AC73"/>
  <c r="AC61"/>
  <c r="AC68"/>
  <c r="AC69"/>
  <c r="AC70"/>
  <c r="AC71"/>
  <c r="AC50"/>
  <c r="AC37"/>
  <c r="AC60"/>
  <c r="AC62"/>
  <c r="AC63"/>
  <c r="AC66"/>
  <c r="AC67"/>
  <c r="AC64"/>
  <c r="AC65"/>
  <c r="AC56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33" i="30"/>
  <c r="AC13"/>
  <c r="AC25"/>
  <c r="AC26"/>
  <c r="AC27"/>
  <c r="AC20"/>
  <c r="AC18"/>
  <c r="AC24"/>
  <c r="AC34"/>
  <c r="AC39"/>
  <c r="AC37"/>
  <c r="AC38"/>
  <c r="AC16"/>
  <c r="AC35"/>
  <c r="AC36"/>
  <c r="AC37" i="35"/>
  <c r="AC17"/>
  <c r="AC34"/>
  <c r="AC16"/>
  <c r="AC38"/>
  <c r="AC31"/>
  <c r="AC5"/>
  <c r="AC9"/>
  <c r="AC18"/>
  <c r="AC21"/>
  <c r="AC15"/>
  <c r="AC10" i="34"/>
  <c r="AC11"/>
  <c r="AC3"/>
  <c r="AC8"/>
  <c r="AC6"/>
  <c r="AC3" i="32"/>
  <c r="AC13" i="33"/>
  <c r="AC24"/>
  <c r="AC40"/>
  <c r="AC56"/>
  <c r="AC25"/>
  <c r="AC38"/>
  <c r="AC5"/>
  <c r="AC3"/>
  <c r="AC43"/>
  <c r="AC15"/>
  <c r="AC20"/>
  <c r="AC29"/>
  <c r="AC28"/>
  <c r="AC31"/>
  <c r="AC6"/>
  <c r="AC18"/>
  <c r="AC21"/>
  <c r="AC7"/>
  <c r="AC12"/>
  <c r="AC4"/>
  <c r="AC16"/>
  <c r="AC8"/>
  <c r="AC8" i="32"/>
  <c r="AC10"/>
  <c r="AC27"/>
  <c r="AC5"/>
  <c r="AC13"/>
  <c r="AC11"/>
  <c r="AC15"/>
  <c r="AC7"/>
  <c r="AC16"/>
  <c r="AC72" i="31"/>
  <c r="AC39"/>
  <c r="AC34"/>
  <c r="AC20"/>
  <c r="AC25"/>
  <c r="AC33"/>
  <c r="AC6"/>
  <c r="AC18"/>
  <c r="AC12"/>
  <c r="AC11"/>
  <c r="AC54"/>
  <c r="AC24"/>
  <c r="AC29"/>
  <c r="AC19"/>
  <c r="AC14"/>
  <c r="AC43"/>
  <c r="AC35"/>
  <c r="AC44"/>
  <c r="AC52"/>
  <c r="AC7" i="30"/>
  <c r="AC21"/>
  <c r="AC17"/>
  <c r="AC8"/>
  <c r="AC12"/>
  <c r="AC22"/>
  <c r="AC10"/>
  <c r="AC6"/>
  <c r="AC3"/>
  <c r="AC15"/>
  <c r="AC19"/>
  <c r="AC26" i="35"/>
  <c r="AC14"/>
  <c r="AC12"/>
  <c r="AC8"/>
  <c r="AC13"/>
  <c r="AC27"/>
  <c r="AC24"/>
  <c r="AC6"/>
  <c r="AC10"/>
  <c r="AC23"/>
  <c r="AC20"/>
  <c r="AC7"/>
  <c r="AC22"/>
  <c r="AC4"/>
  <c r="AC3"/>
  <c r="AC46"/>
  <c r="AC35"/>
  <c r="AC29" i="34"/>
  <c r="AC28"/>
  <c r="AC27"/>
  <c r="AC26"/>
  <c r="AC25"/>
  <c r="AC24"/>
  <c r="AC23"/>
  <c r="AC22"/>
  <c r="AC21"/>
  <c r="AC20"/>
  <c r="AC19"/>
  <c r="AC18"/>
  <c r="AC9"/>
  <c r="AC17"/>
  <c r="AC16"/>
  <c r="AC7"/>
  <c r="AC13"/>
  <c r="AC4"/>
  <c r="AC12"/>
  <c r="AC15"/>
  <c r="AC14"/>
  <c r="AC5"/>
  <c r="AC44" i="33"/>
  <c r="AC23" i="32"/>
  <c r="AC28"/>
  <c r="AC21"/>
  <c r="AC17"/>
  <c r="AC20"/>
  <c r="AC18"/>
  <c r="AC6"/>
  <c r="AC19"/>
  <c r="AC26"/>
  <c r="AC25"/>
  <c r="AC24"/>
  <c r="AC14"/>
  <c r="AC9"/>
  <c r="AC12"/>
  <c r="AC33"/>
  <c r="AC9" i="31"/>
  <c r="AC3"/>
  <c r="AC53"/>
  <c r="AC22"/>
  <c r="AC36"/>
  <c r="AC31"/>
  <c r="AC48"/>
  <c r="AC49"/>
  <c r="AC46"/>
  <c r="AC16"/>
  <c r="AC17"/>
  <c r="AC15"/>
  <c r="AC7"/>
  <c r="AC4"/>
  <c r="AC5"/>
  <c r="AC8"/>
  <c r="AC23" i="30"/>
  <c r="AC32"/>
  <c r="AC31"/>
  <c r="AC14"/>
  <c r="AC30"/>
  <c r="AC29"/>
  <c r="AC28"/>
  <c r="AC11"/>
  <c r="AC9"/>
  <c r="AC5"/>
  <c r="AC4"/>
  <c r="Z3" i="14"/>
  <c r="AC3"/>
  <c r="Z4"/>
  <c r="AC4"/>
  <c r="Z6"/>
  <c r="Z11"/>
  <c r="AC11"/>
  <c r="Z9"/>
  <c r="Z7"/>
  <c r="AC7"/>
  <c r="Z10"/>
  <c r="AC10"/>
  <c r="Z5"/>
  <c r="AC5"/>
  <c r="Z12"/>
  <c r="AC12"/>
  <c r="Z13"/>
  <c r="Z15"/>
  <c r="AC15"/>
  <c r="Z20"/>
  <c r="Z21"/>
  <c r="Y3"/>
  <c r="Y4"/>
  <c r="Y6"/>
  <c r="AA6"/>
  <c r="Y11"/>
  <c r="Y9"/>
  <c r="Y7"/>
  <c r="Y10"/>
  <c r="Y5"/>
  <c r="Y12"/>
  <c r="Y13"/>
  <c r="Y15"/>
  <c r="Y20"/>
  <c r="Y21"/>
  <c r="Z8"/>
  <c r="AC8"/>
  <c r="Y8"/>
  <c r="O2"/>
  <c r="P2"/>
  <c r="C2"/>
  <c r="D2"/>
  <c r="E2"/>
  <c r="F2"/>
  <c r="G2"/>
  <c r="H2"/>
  <c r="I2"/>
  <c r="J2"/>
  <c r="K2"/>
  <c r="L2"/>
  <c r="M2"/>
  <c r="N2"/>
  <c r="R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A18"/>
  <c r="AA14"/>
  <c r="AA17"/>
  <c r="AA16"/>
  <c r="AD5" i="30"/>
  <c r="AD6"/>
  <c r="AD4" i="31"/>
  <c r="AD5"/>
  <c r="AD4" i="34"/>
  <c r="AD4" i="15"/>
  <c r="AA19" i="14"/>
  <c r="AA11"/>
  <c r="AC6"/>
  <c r="AA4"/>
  <c r="AA3"/>
  <c r="AD4" i="33"/>
  <c r="AD5"/>
  <c r="AD4" i="32"/>
  <c r="AD4" i="22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4" i="26"/>
  <c r="AD5"/>
  <c r="AD5" i="1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4" i="23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4" i="2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4" i="25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6" i="2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4" i="28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4" i="29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" i="30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6" i="31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5" i="32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5" i="34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6" i="33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4" i="35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A9" i="14"/>
  <c r="AA13"/>
  <c r="AA21"/>
  <c r="AA20"/>
  <c r="AA15"/>
  <c r="AC13"/>
  <c r="AA12"/>
  <c r="AA10"/>
  <c r="AC9"/>
  <c r="AA8"/>
  <c r="AA7"/>
  <c r="AA5"/>
  <c r="Y2"/>
  <c r="Z2"/>
  <c r="AC2"/>
  <c r="AA2"/>
</calcChain>
</file>

<file path=xl/sharedStrings.xml><?xml version="1.0" encoding="utf-8"?>
<sst xmlns="http://schemas.openxmlformats.org/spreadsheetml/2006/main" count="2912" uniqueCount="1508">
  <si>
    <t>NOM</t>
  </si>
  <si>
    <t>Prénom</t>
  </si>
  <si>
    <t>Club</t>
  </si>
  <si>
    <t>LECLERC</t>
  </si>
  <si>
    <t>WOLLENSACK</t>
  </si>
  <si>
    <t>MINI POUSSINES</t>
  </si>
  <si>
    <t>TOTAL</t>
  </si>
  <si>
    <t>CLT INDIV</t>
  </si>
  <si>
    <t>Clt</t>
  </si>
  <si>
    <t>PTS INDIV</t>
  </si>
  <si>
    <t>PTS CLUB</t>
  </si>
  <si>
    <t>Points Etape n°1</t>
  </si>
  <si>
    <t>Points Etape n°2</t>
  </si>
  <si>
    <t>Points Etape n°3</t>
  </si>
  <si>
    <t>Points Etape n°4</t>
  </si>
  <si>
    <t>Points Etape n°5</t>
  </si>
  <si>
    <t>Points Etape n°6</t>
  </si>
  <si>
    <t>Points Etape n°7</t>
  </si>
  <si>
    <t>Points Etape n°8</t>
  </si>
  <si>
    <t>Engagés Joué les Tours</t>
  </si>
  <si>
    <t>TOTAL DES ENGAGES</t>
  </si>
  <si>
    <t>TOTAL POINTS</t>
  </si>
  <si>
    <t>moyenne points/nbr engagements</t>
  </si>
  <si>
    <t>TOTAUX</t>
  </si>
  <si>
    <t>LEVAUX</t>
  </si>
  <si>
    <t>HUBERT</t>
  </si>
  <si>
    <t>BOURGES TRIATHLON</t>
  </si>
  <si>
    <t>ASFAS TRIATHLON</t>
  </si>
  <si>
    <t>CHARTRES MET. TRI</t>
  </si>
  <si>
    <t>SAS TRIATHLON 37</t>
  </si>
  <si>
    <t>ST LAURENT NOUAN TRI</t>
  </si>
  <si>
    <t>T.C. JOUE LES TOURS</t>
  </si>
  <si>
    <t>TRI ATTITUDE 41</t>
  </si>
  <si>
    <t>VENDOME TRIATHLON</t>
  </si>
  <si>
    <t>TRI CLUB CHATEAUROUX</t>
  </si>
  <si>
    <t>TRI SAINT AMAND DUN 18</t>
  </si>
  <si>
    <t>CHEVREAU</t>
  </si>
  <si>
    <t>BARDI</t>
  </si>
  <si>
    <t>VALLADE</t>
  </si>
  <si>
    <t>CHAPEYROU</t>
  </si>
  <si>
    <t>SAUDEMONT</t>
  </si>
  <si>
    <t>MOUNIER</t>
  </si>
  <si>
    <t>moyenne d'engagements/étape</t>
  </si>
  <si>
    <t>VIERZON TRI 18</t>
  </si>
  <si>
    <t>LAHAYE</t>
  </si>
  <si>
    <t>MARTELLIERE</t>
  </si>
  <si>
    <t>JUNIOR F</t>
  </si>
  <si>
    <t>FOULON</t>
  </si>
  <si>
    <t>BERENGER</t>
  </si>
  <si>
    <t>BALONDRADE</t>
  </si>
  <si>
    <t>MARTIN</t>
  </si>
  <si>
    <t>THEO</t>
  </si>
  <si>
    <t>PAUL</t>
  </si>
  <si>
    <t>CROSNIER</t>
  </si>
  <si>
    <t>PIERRE</t>
  </si>
  <si>
    <t>LAURA</t>
  </si>
  <si>
    <t>JUSTINE</t>
  </si>
  <si>
    <t>CHANTRENNE</t>
  </si>
  <si>
    <t>AGATHE</t>
  </si>
  <si>
    <t>GOURY</t>
  </si>
  <si>
    <t>CATTELOIN</t>
  </si>
  <si>
    <t>GUILLEMAIN</t>
  </si>
  <si>
    <t>MAXIME</t>
  </si>
  <si>
    <t>VICTOR</t>
  </si>
  <si>
    <t>GABRIEL</t>
  </si>
  <si>
    <t>ANTOINE</t>
  </si>
  <si>
    <t>MARINE</t>
  </si>
  <si>
    <t>SOYER</t>
  </si>
  <si>
    <t>ZOE</t>
  </si>
  <si>
    <t>THOMAS</t>
  </si>
  <si>
    <t>FLORIAN</t>
  </si>
  <si>
    <t>EMMA</t>
  </si>
  <si>
    <t>CLEMENT</t>
  </si>
  <si>
    <t>MARIE</t>
  </si>
  <si>
    <t>LORRY</t>
  </si>
  <si>
    <t>GEORGES</t>
  </si>
  <si>
    <t>JEANNE</t>
  </si>
  <si>
    <t>ALEXANDRE</t>
  </si>
  <si>
    <t>OCEANE</t>
  </si>
  <si>
    <t>ADRIEN</t>
  </si>
  <si>
    <t>LISA</t>
  </si>
  <si>
    <t>Engagés Orléans</t>
  </si>
  <si>
    <t>LEI LOO</t>
  </si>
  <si>
    <t>LALY</t>
  </si>
  <si>
    <t>BRILLARD</t>
  </si>
  <si>
    <t>ROSE</t>
  </si>
  <si>
    <t>ROMAIN</t>
  </si>
  <si>
    <t>DOMETTE</t>
  </si>
  <si>
    <t>ACHILLE</t>
  </si>
  <si>
    <t>FRATTINI</t>
  </si>
  <si>
    <t>CROCHU</t>
  </si>
  <si>
    <t>CAILLE</t>
  </si>
  <si>
    <t>WAINWRIGHT</t>
  </si>
  <si>
    <t>GUILLOUMY</t>
  </si>
  <si>
    <t>JULIETTE</t>
  </si>
  <si>
    <t>JOULIN</t>
  </si>
  <si>
    <t>FRETAULT</t>
  </si>
  <si>
    <t>SCHULETZKI</t>
  </si>
  <si>
    <t>MILAN</t>
  </si>
  <si>
    <t>REY</t>
  </si>
  <si>
    <t>ANRIS</t>
  </si>
  <si>
    <t>MAIGNE</t>
  </si>
  <si>
    <t>MATTEO</t>
  </si>
  <si>
    <t>LAURE</t>
  </si>
  <si>
    <t>ELEONORE</t>
  </si>
  <si>
    <t>SWIATKIEWIEZ</t>
  </si>
  <si>
    <t>BERTHEAU</t>
  </si>
  <si>
    <t>FLORENTIN</t>
  </si>
  <si>
    <t>COTELLE</t>
  </si>
  <si>
    <t>LOUIS</t>
  </si>
  <si>
    <t>BRANGER</t>
  </si>
  <si>
    <t>MAELAN</t>
  </si>
  <si>
    <t>HUGO</t>
  </si>
  <si>
    <t>BOLLET</t>
  </si>
  <si>
    <t>VINCENT</t>
  </si>
  <si>
    <t>CAO SILLIAUME</t>
  </si>
  <si>
    <t>REMI</t>
  </si>
  <si>
    <t>AQUILO</t>
  </si>
  <si>
    <t>BOIRAL</t>
  </si>
  <si>
    <t>NOLAN</t>
  </si>
  <si>
    <t>MATHEO</t>
  </si>
  <si>
    <t>MILLY JADE</t>
  </si>
  <si>
    <t>CAMILLE</t>
  </si>
  <si>
    <t>GIROT</t>
  </si>
  <si>
    <t>MEILHON</t>
  </si>
  <si>
    <t>MATHIS</t>
  </si>
  <si>
    <t>BRUNEAU</t>
  </si>
  <si>
    <t>LUCA</t>
  </si>
  <si>
    <t>ARTHUR</t>
  </si>
  <si>
    <t>LUIS</t>
  </si>
  <si>
    <t>JULIEN</t>
  </si>
  <si>
    <t>MILLET</t>
  </si>
  <si>
    <t>DERRE</t>
  </si>
  <si>
    <t>AMBROISE</t>
  </si>
  <si>
    <t>KILLIAN</t>
  </si>
  <si>
    <t>DALLOT</t>
  </si>
  <si>
    <t>PAULINE</t>
  </si>
  <si>
    <t>BERTHOMIER</t>
  </si>
  <si>
    <t>PERRICHON</t>
  </si>
  <si>
    <t>PAYANT</t>
  </si>
  <si>
    <t>ALIZEE</t>
  </si>
  <si>
    <t>TOURNIER</t>
  </si>
  <si>
    <t>ELEA</t>
  </si>
  <si>
    <t>MEME</t>
  </si>
  <si>
    <t>JOLY</t>
  </si>
  <si>
    <t>VERMEE</t>
  </si>
  <si>
    <t>LOAN</t>
  </si>
  <si>
    <t>LUCAS</t>
  </si>
  <si>
    <t>CARPENTIER</t>
  </si>
  <si>
    <t>GUILLAUME</t>
  </si>
  <si>
    <t>MORIN</t>
  </si>
  <si>
    <t>SEBASTIEN</t>
  </si>
  <si>
    <t>total participants CJLDC2015</t>
  </si>
  <si>
    <t xml:space="preserve">Points </t>
  </si>
  <si>
    <t>MINIME F</t>
  </si>
  <si>
    <t>MALLET</t>
  </si>
  <si>
    <t>SARAH</t>
  </si>
  <si>
    <t>HEZARD</t>
  </si>
  <si>
    <t>ROBERT</t>
  </si>
  <si>
    <t>JARREAU</t>
  </si>
  <si>
    <t>GIRARDEAU</t>
  </si>
  <si>
    <t>ENOUF</t>
  </si>
  <si>
    <t>BAUDOUIN</t>
  </si>
  <si>
    <t>TRIAU BETARE</t>
  </si>
  <si>
    <t>MOINGS</t>
  </si>
  <si>
    <t>LEAL</t>
  </si>
  <si>
    <t>ALDANA</t>
  </si>
  <si>
    <t>LAUNEAU</t>
  </si>
  <si>
    <t>CHARTRAIN</t>
  </si>
  <si>
    <t>PILOT</t>
  </si>
  <si>
    <t>BARCELO</t>
  </si>
  <si>
    <t>JAILLET</t>
  </si>
  <si>
    <t>LEFEVRE</t>
  </si>
  <si>
    <t>DEPUYDT</t>
  </si>
  <si>
    <t>ROBUCHON</t>
  </si>
  <si>
    <t>SOULIS</t>
  </si>
  <si>
    <t>CHARTRES METROPOLE TRIATHLON</t>
  </si>
  <si>
    <t>VERNEAU</t>
  </si>
  <si>
    <t>TOURETTE</t>
  </si>
  <si>
    <t>RAYMOND</t>
  </si>
  <si>
    <t>MARTINEAU</t>
  </si>
  <si>
    <t>SPREAFICO</t>
  </si>
  <si>
    <t>FICHAUX</t>
  </si>
  <si>
    <t>CHEVARD</t>
  </si>
  <si>
    <t>CHARLEMAGNE</t>
  </si>
  <si>
    <t>DENIS</t>
  </si>
  <si>
    <t>ENGELHARD</t>
  </si>
  <si>
    <t>THIMONNIER</t>
  </si>
  <si>
    <t>ROBIN</t>
  </si>
  <si>
    <t>DA CUNHA</t>
  </si>
  <si>
    <t>CANET</t>
  </si>
  <si>
    <t>Thomas</t>
  </si>
  <si>
    <t>ALINE</t>
  </si>
  <si>
    <t>AURIOL</t>
  </si>
  <si>
    <t>DUBAS</t>
  </si>
  <si>
    <t>PINET</t>
  </si>
  <si>
    <t>MELANIE</t>
  </si>
  <si>
    <t>MARGOT</t>
  </si>
  <si>
    <t>NL</t>
  </si>
  <si>
    <t>HORS LIGUE</t>
  </si>
  <si>
    <t>Engagés Fondettes</t>
  </si>
  <si>
    <t>Engagés Bourges</t>
  </si>
  <si>
    <t>Engagés Tours</t>
  </si>
  <si>
    <t>Engagés St Ouen</t>
  </si>
  <si>
    <t>Engagés St Avertin</t>
  </si>
  <si>
    <t>Engagés Vineuil</t>
  </si>
  <si>
    <t>Engagés Villiers sur Loir</t>
  </si>
  <si>
    <t>Points Etapes n°9</t>
  </si>
  <si>
    <t>Points Etapes n°10</t>
  </si>
  <si>
    <t>Engagés Bellebouche</t>
  </si>
  <si>
    <t>Points Etapes n°11</t>
  </si>
  <si>
    <t>NBR ETAPES 9 (5 meilleures résultats)</t>
  </si>
  <si>
    <t>MINI POUSSINS</t>
  </si>
  <si>
    <t>POUSSINES</t>
  </si>
  <si>
    <t>POUSSINS</t>
  </si>
  <si>
    <t>PUPILLES F</t>
  </si>
  <si>
    <t>PUPILLES M</t>
  </si>
  <si>
    <t>NBR ETAPES 9 (6 meilleures résultats)</t>
  </si>
  <si>
    <t>BENJAMINES</t>
  </si>
  <si>
    <t>BENJAMIN M</t>
  </si>
  <si>
    <t>NBR ETAPES 10 (7 meilleures résultats)</t>
  </si>
  <si>
    <t>NBR ETAPES 10 (5 meilleures résultats)</t>
  </si>
  <si>
    <t>MINIME M</t>
  </si>
  <si>
    <t>CADETTES</t>
  </si>
  <si>
    <t>CADETS</t>
  </si>
  <si>
    <t>JUNIIOR H</t>
  </si>
  <si>
    <t>Licence</t>
  </si>
  <si>
    <t>date naissance</t>
  </si>
  <si>
    <t>Soren</t>
  </si>
  <si>
    <t>Vendomes</t>
  </si>
  <si>
    <t>GORZA VEYSSIERE</t>
  </si>
  <si>
    <t xml:space="preserve">Timeo </t>
  </si>
  <si>
    <t xml:space="preserve">ESCAFFRE </t>
  </si>
  <si>
    <t>SAS TRI 37</t>
  </si>
  <si>
    <t>Arrou</t>
  </si>
  <si>
    <t>GABIN</t>
  </si>
  <si>
    <t>Vierzon Triathlon 18</t>
  </si>
  <si>
    <t>COCHET</t>
  </si>
  <si>
    <t>TRI ATT 41</t>
  </si>
  <si>
    <t xml:space="preserve">JONCQUEMAT </t>
  </si>
  <si>
    <t>Elliot</t>
  </si>
  <si>
    <t>TCJ</t>
  </si>
  <si>
    <t>SAUVET</t>
  </si>
  <si>
    <t>Lucas</t>
  </si>
  <si>
    <t>LOBODA</t>
  </si>
  <si>
    <t>Morgan</t>
  </si>
  <si>
    <t>ASFAS TRIATHLON 45</t>
  </si>
  <si>
    <t>ROCA</t>
  </si>
  <si>
    <t>Raphael</t>
  </si>
  <si>
    <t>Clement</t>
  </si>
  <si>
    <t>ST LAURENT NOUAN TRIATHLON</t>
  </si>
  <si>
    <t>Chloe</t>
  </si>
  <si>
    <t>Tinidor</t>
  </si>
  <si>
    <t>Emmie</t>
  </si>
  <si>
    <t>BOUCHARDEAU</t>
  </si>
  <si>
    <t>Come</t>
  </si>
  <si>
    <t>Thadee</t>
  </si>
  <si>
    <t>SABOURIN</t>
  </si>
  <si>
    <t>Baptiste</t>
  </si>
  <si>
    <t>BERTHONNEAU</t>
  </si>
  <si>
    <t>Luce</t>
  </si>
  <si>
    <t>Philippe</t>
  </si>
  <si>
    <t>Melvil</t>
  </si>
  <si>
    <t>A48637C0060522MMPFRA</t>
  </si>
  <si>
    <t>A65311C0060522MMPFRA</t>
  </si>
  <si>
    <t>A79454C0060532MPOFRA</t>
  </si>
  <si>
    <t>A81066C0060540MPOFRA</t>
  </si>
  <si>
    <t>A71403C0060538MMPFRA</t>
  </si>
  <si>
    <t>A71398C0060538MMPFRA</t>
  </si>
  <si>
    <t>A49375C0060524MMPFRA</t>
  </si>
  <si>
    <t>A64272C0060524MMPFRA</t>
  </si>
  <si>
    <t>A79150C0060520MPOFRA</t>
  </si>
  <si>
    <t>A72472C0060520MPOFRA</t>
  </si>
  <si>
    <t>A63741C0060535MMPFRA</t>
  </si>
  <si>
    <t>A63603C0060535FMPFRA</t>
  </si>
  <si>
    <t>A74651C0060532MMPFRA</t>
  </si>
  <si>
    <t>A59443C0060532FMPFRA</t>
  </si>
  <si>
    <t>A56381C0060524MMPFRA</t>
  </si>
  <si>
    <t>A56382C0060524MMPFRA</t>
  </si>
  <si>
    <t>A78330C0060524MMPFRA</t>
  </si>
  <si>
    <t>A69958C0060524FMPFRA</t>
  </si>
  <si>
    <t>A68089C0060522MMPFRA</t>
  </si>
  <si>
    <t>A65296C0060522MMPFRA</t>
  </si>
  <si>
    <t>2009/2010</t>
  </si>
  <si>
    <t>Malivey</t>
  </si>
  <si>
    <t>Zoe</t>
  </si>
  <si>
    <t>RAMIREZ</t>
  </si>
  <si>
    <t>Lila</t>
  </si>
  <si>
    <t>TIMONER</t>
  </si>
  <si>
    <t>Sarah</t>
  </si>
  <si>
    <t>Mounier</t>
  </si>
  <si>
    <t>Andréa</t>
  </si>
  <si>
    <t>Margot</t>
  </si>
  <si>
    <t>ALICE</t>
  </si>
  <si>
    <t>Irina</t>
  </si>
  <si>
    <t>A41722C0060522FMPFRA</t>
  </si>
  <si>
    <t>A65541C0060522FMPFRA</t>
  </si>
  <si>
    <t>A41633C0060538FMPFRA</t>
  </si>
  <si>
    <t>A41637C0060538FMPFRA</t>
  </si>
  <si>
    <t>A45136C0060535FPOFRA</t>
  </si>
  <si>
    <t>A47065C0060524FPOFRA</t>
  </si>
  <si>
    <t>A53300C0060524FMPFRA</t>
  </si>
  <si>
    <t>A78148C0060524FMPFRA</t>
  </si>
  <si>
    <t>A78338C0060524FMPFRA</t>
  </si>
  <si>
    <t>Elia</t>
  </si>
  <si>
    <t>Bourges tri</t>
  </si>
  <si>
    <t>Juliette</t>
  </si>
  <si>
    <t>MONCEAU</t>
  </si>
  <si>
    <t>Camille</t>
  </si>
  <si>
    <t xml:space="preserve">MAYER </t>
  </si>
  <si>
    <t>Lilou</t>
  </si>
  <si>
    <t>Gauthier</t>
  </si>
  <si>
    <t>Kimia</t>
  </si>
  <si>
    <t>DE CHAZAL</t>
  </si>
  <si>
    <t>HOCHART</t>
  </si>
  <si>
    <t>Emy</t>
  </si>
  <si>
    <t>REYES</t>
  </si>
  <si>
    <t>Penelope</t>
  </si>
  <si>
    <t>Philia</t>
  </si>
  <si>
    <t>VAN DOOREN</t>
  </si>
  <si>
    <t>Louna</t>
  </si>
  <si>
    <t>BREDON  SOULIS</t>
  </si>
  <si>
    <t>BRAZILIER</t>
  </si>
  <si>
    <t>Pruvost</t>
  </si>
  <si>
    <t>Jessie</t>
  </si>
  <si>
    <t>ADAM</t>
  </si>
  <si>
    <t>Florine</t>
  </si>
  <si>
    <t>CANNELLE</t>
  </si>
  <si>
    <t>Tri att 41</t>
  </si>
  <si>
    <t>ARNOU</t>
  </si>
  <si>
    <t>Clémentine</t>
  </si>
  <si>
    <t>Olivia</t>
  </si>
  <si>
    <t>MORDELET</t>
  </si>
  <si>
    <t>MOURA</t>
  </si>
  <si>
    <t>INES</t>
  </si>
  <si>
    <t>Charlie</t>
  </si>
  <si>
    <t>GUIGNON</t>
  </si>
  <si>
    <t>MAELYS</t>
  </si>
  <si>
    <t>VIERZON TRIATHLON</t>
  </si>
  <si>
    <t>Elsa</t>
  </si>
  <si>
    <t>Emma</t>
  </si>
  <si>
    <t>Fortin</t>
  </si>
  <si>
    <t xml:space="preserve">Constance </t>
  </si>
  <si>
    <t>Sixta</t>
  </si>
  <si>
    <t>Elea</t>
  </si>
  <si>
    <t>2007/2008</t>
  </si>
  <si>
    <t>A59980C 0060519FPOFRA</t>
  </si>
  <si>
    <t>A28303C 0060519FPOFRA</t>
  </si>
  <si>
    <t>A63048C0060520FPUFRA</t>
  </si>
  <si>
    <t>A28518C0060522FPOFRA</t>
  </si>
  <si>
    <t>A63938C0060535FPOFRA</t>
  </si>
  <si>
    <t>A80117C0060535FPOFRA</t>
  </si>
  <si>
    <t>A76764C0060524FPOFRA</t>
  </si>
  <si>
    <t>A62783C0060524FPOFRA</t>
  </si>
  <si>
    <t>A28339C0060519FPOFRA</t>
  </si>
  <si>
    <t>A63540L 0060519FPOFRA</t>
  </si>
  <si>
    <t>A28519C0060522FPOFRA</t>
  </si>
  <si>
    <t>A28535C0060522FPOFRA</t>
  </si>
  <si>
    <t>A62090C0060524FPOFRA</t>
  </si>
  <si>
    <t>A29647C0060538FPOFRA</t>
  </si>
  <si>
    <t>A77724C0060538FPOFRA</t>
  </si>
  <si>
    <t>A79859C0060520FPOFRA</t>
  </si>
  <si>
    <t>A79864C0060520FPOFRA</t>
  </si>
  <si>
    <t>A81386C0060535FPUFRA</t>
  </si>
  <si>
    <t>A81512C0060535FPUFRA</t>
  </si>
  <si>
    <t>A29522C0060535FPUFRA</t>
  </si>
  <si>
    <t>A72869C0060540FPOFRA</t>
  </si>
  <si>
    <t>A59143C0060540FPOFRA</t>
  </si>
  <si>
    <t>A72962C0060540FP0FRA</t>
  </si>
  <si>
    <t>CHABBERT</t>
  </si>
  <si>
    <t>Gustine</t>
  </si>
  <si>
    <t>Tri Sud 18</t>
  </si>
  <si>
    <t>A29644C0060522FPOFRA</t>
  </si>
  <si>
    <t>A81368C0060526FPOFRA</t>
  </si>
  <si>
    <t>A46348L 0060519FPOFRA</t>
  </si>
  <si>
    <t>Valentin</t>
  </si>
  <si>
    <t>Victor</t>
  </si>
  <si>
    <t>Nolan</t>
  </si>
  <si>
    <t>Kylian</t>
  </si>
  <si>
    <t>AMAR</t>
  </si>
  <si>
    <t>Antoine</t>
  </si>
  <si>
    <t>Unaï</t>
  </si>
  <si>
    <t>Batiste</t>
  </si>
  <si>
    <t>Evans</t>
  </si>
  <si>
    <t>Guillaume</t>
  </si>
  <si>
    <t>LEMAIRE</t>
  </si>
  <si>
    <t>Rudy</t>
  </si>
  <si>
    <t>TREMBLAY</t>
  </si>
  <si>
    <t>Matthieu</t>
  </si>
  <si>
    <t>Matheo</t>
  </si>
  <si>
    <t>BARTIER</t>
  </si>
  <si>
    <t>Kenissa</t>
  </si>
  <si>
    <t>Oscar</t>
  </si>
  <si>
    <t>Larmignat</t>
  </si>
  <si>
    <t>Tom</t>
  </si>
  <si>
    <t>GUILLOT</t>
  </si>
  <si>
    <t>Tino</t>
  </si>
  <si>
    <t>AIGLETHOUX</t>
  </si>
  <si>
    <t>arthur</t>
  </si>
  <si>
    <t>Alexis</t>
  </si>
  <si>
    <t>Loric</t>
  </si>
  <si>
    <t>Armand</t>
  </si>
  <si>
    <t>Leo</t>
  </si>
  <si>
    <t>PESCHAR</t>
  </si>
  <si>
    <t>Yanis</t>
  </si>
  <si>
    <t>Max</t>
  </si>
  <si>
    <t xml:space="preserve">CROSNIER </t>
  </si>
  <si>
    <t>Pierre</t>
  </si>
  <si>
    <t>COURTEBOEUF</t>
  </si>
  <si>
    <t>Léandre</t>
  </si>
  <si>
    <t>Noa</t>
  </si>
  <si>
    <t>GAUDUCHON</t>
  </si>
  <si>
    <t>Titouan</t>
  </si>
  <si>
    <t>A45629C0060524MPOFRA</t>
  </si>
  <si>
    <t>A64401C0060524MPOFRA</t>
  </si>
  <si>
    <t>A64679C0060522MPOFRA</t>
  </si>
  <si>
    <t>A64513C0060522MPOFRA</t>
  </si>
  <si>
    <t>A63013C0060524MPOFRA</t>
  </si>
  <si>
    <t>A76883C0060524MPOFRA</t>
  </si>
  <si>
    <t>A45233C 0060519MMPFRA</t>
  </si>
  <si>
    <t>A68207L 0060519MPOFRA</t>
  </si>
  <si>
    <t>A45469C0060535MPUFRA</t>
  </si>
  <si>
    <t>A29526C0060535MPUFRA</t>
  </si>
  <si>
    <t>A68087C0060522MPOFRA</t>
  </si>
  <si>
    <t>A81385C0060535MPOFRA</t>
  </si>
  <si>
    <t>A81387C0060535MPOFRA</t>
  </si>
  <si>
    <t>A45137C0060535MPUFRA</t>
  </si>
  <si>
    <t>A80124C0060535MPUFRA</t>
  </si>
  <si>
    <t>A29652C0060538MPOFRA</t>
  </si>
  <si>
    <t>A29645C0060538MPOFRA</t>
  </si>
  <si>
    <t>A50259C0060520MPOFRA</t>
  </si>
  <si>
    <t>A81012C0060520MPUFRA</t>
  </si>
  <si>
    <t xml:space="preserve">NL </t>
  </si>
  <si>
    <t>A29646C0060538MPOFRA</t>
  </si>
  <si>
    <t>A76892C0060524MPUFRA</t>
  </si>
  <si>
    <t>A77090C0060524MPUFRA</t>
  </si>
  <si>
    <t>A80261C0060535MPOFRA</t>
  </si>
  <si>
    <t>A65974C0060526MPOFRA</t>
  </si>
  <si>
    <t>A64835C0060526MMPFRA</t>
  </si>
  <si>
    <t>A45517C0060526MPOGBR</t>
  </si>
  <si>
    <t>A79905C 0060519MPOFRA</t>
  </si>
  <si>
    <t>A46699C0060524MPOFRA</t>
  </si>
  <si>
    <t>VIOLLET</t>
  </si>
  <si>
    <t>TCC 36</t>
  </si>
  <si>
    <t>Manon</t>
  </si>
  <si>
    <t>Émilie</t>
  </si>
  <si>
    <t>Elvina</t>
  </si>
  <si>
    <t>AIT OUARET</t>
  </si>
  <si>
    <t>Lea</t>
  </si>
  <si>
    <t>SAS tri 37</t>
  </si>
  <si>
    <t>Marie</t>
  </si>
  <si>
    <t>Julie</t>
  </si>
  <si>
    <t>DROUOT</t>
  </si>
  <si>
    <t>EVA</t>
  </si>
  <si>
    <t>RONCIERE</t>
  </si>
  <si>
    <t>MELINE</t>
  </si>
  <si>
    <t>Azelie</t>
  </si>
  <si>
    <t>2005/2006</t>
  </si>
  <si>
    <t>A64485C0060528FPUFRA</t>
  </si>
  <si>
    <t>A29085C0060528FPUFRA</t>
  </si>
  <si>
    <t>A28331C 0060519FPUFRA</t>
  </si>
  <si>
    <t>A28304C 0060519FPUFRA</t>
  </si>
  <si>
    <t>A59929C0060532FBEFRA</t>
  </si>
  <si>
    <t>A63174C0060532FBEFRA</t>
  </si>
  <si>
    <t>A46778C0060524FPUFRA</t>
  </si>
  <si>
    <t>A63873C0060524FPUFRA</t>
  </si>
  <si>
    <t>A64304C0060524FPUFRA</t>
  </si>
  <si>
    <t>A63470C0060524FPUFRA</t>
  </si>
  <si>
    <t>A44580C0060532FPUFRA</t>
  </si>
  <si>
    <t>A29369C0060532FPUFRA</t>
  </si>
  <si>
    <t>A65114C0060524MPUFRA</t>
  </si>
  <si>
    <t>A46729C0060524MPUFRA</t>
  </si>
  <si>
    <t>A29624C0060538MPUFRA</t>
  </si>
  <si>
    <t>A44919C0060538MPUFRA</t>
  </si>
  <si>
    <t>A28332C 0060519MPUFRA</t>
  </si>
  <si>
    <t>A28352C 0060519MPUFRA</t>
  </si>
  <si>
    <t>A64119C0060524MPUFRA</t>
  </si>
  <si>
    <t>A44307C0060524FPUFRA</t>
  </si>
  <si>
    <t>A45195C0060535MPUFRA</t>
  </si>
  <si>
    <t>A51297C0060532MBEFRA</t>
  </si>
  <si>
    <t>A51789C0060532MPUFRA</t>
  </si>
  <si>
    <t>A64549C0060528FPUFRA</t>
  </si>
  <si>
    <t>A55541C0060528MPUFRA</t>
  </si>
  <si>
    <t>A28673C0060524MPUFRA</t>
  </si>
  <si>
    <t>A70728C0060524MPUFRA</t>
  </si>
  <si>
    <t>A48518C0060522MPUFRA</t>
  </si>
  <si>
    <t>A64542C0060522MPUFRA</t>
  </si>
  <si>
    <t>A71925C0060522MPUFRA</t>
  </si>
  <si>
    <t>BABAYA</t>
  </si>
  <si>
    <t>Inès</t>
  </si>
  <si>
    <t xml:space="preserve">GALLAUD </t>
  </si>
  <si>
    <t>DEFORGE</t>
  </si>
  <si>
    <t>Ulysse</t>
  </si>
  <si>
    <t>RSSC Tri</t>
  </si>
  <si>
    <t>vendomes</t>
  </si>
  <si>
    <t>A28521C0060522FPUFRA</t>
  </si>
  <si>
    <t>YANNIS</t>
  </si>
  <si>
    <t>Riyad</t>
  </si>
  <si>
    <t>Launay</t>
  </si>
  <si>
    <t>Gustave</t>
  </si>
  <si>
    <t>Chaperon</t>
  </si>
  <si>
    <t>Hippolyte</t>
  </si>
  <si>
    <t>Paugois</t>
  </si>
  <si>
    <t>Ronan</t>
  </si>
  <si>
    <t>Aymeric</t>
  </si>
  <si>
    <t>Celestin</t>
  </si>
  <si>
    <t>GUILLAUMET</t>
  </si>
  <si>
    <t>RIBAULT</t>
  </si>
  <si>
    <t>Martin</t>
  </si>
  <si>
    <t>Etienne</t>
  </si>
  <si>
    <t>CAILLETTE</t>
  </si>
  <si>
    <t>DESRE</t>
  </si>
  <si>
    <t>Léo</t>
  </si>
  <si>
    <t>Mattéo</t>
  </si>
  <si>
    <t>Esteban</t>
  </si>
  <si>
    <t>SAGE</t>
  </si>
  <si>
    <t>Johan</t>
  </si>
  <si>
    <t>CHAUMETTE</t>
  </si>
  <si>
    <t>Nicolas</t>
  </si>
  <si>
    <t>PAQUIER</t>
  </si>
  <si>
    <t>ROUYER</t>
  </si>
  <si>
    <t>Theo</t>
  </si>
  <si>
    <t>Duflos</t>
  </si>
  <si>
    <t>Timote</t>
  </si>
  <si>
    <t>GAUTIER</t>
  </si>
  <si>
    <t>Sacha</t>
  </si>
  <si>
    <t>MOREAU</t>
  </si>
  <si>
    <t>Charles</t>
  </si>
  <si>
    <t>RICORDEAU</t>
  </si>
  <si>
    <t>Luis</t>
  </si>
  <si>
    <t>A29449C0060532MBEFRA</t>
  </si>
  <si>
    <t>A42311C0060532MBEFRA</t>
  </si>
  <si>
    <t>A29105C0060528MPUFRA</t>
  </si>
  <si>
    <t>A56039C0060528MPUFRA</t>
  </si>
  <si>
    <t>A75000C0060520MPUFRA</t>
  </si>
  <si>
    <t>A68624C0060520MPUFRA</t>
  </si>
  <si>
    <t>A28494C0060522MPUFRA</t>
  </si>
  <si>
    <t>A28671C0060524MPUFRA</t>
  </si>
  <si>
    <t>A28700C0060524MPUFRA</t>
  </si>
  <si>
    <t>A28835C0060526MPUFRA</t>
  </si>
  <si>
    <t>A79732C0060526MPUFRA</t>
  </si>
  <si>
    <t>A29108C0060528MPUFRA</t>
  </si>
  <si>
    <t>A29188C0060528MPUFRA</t>
  </si>
  <si>
    <t>A68054C0060522MPUFRA</t>
  </si>
  <si>
    <t>A76129C0060524MPUFRA</t>
  </si>
  <si>
    <t>A76137C0060524MPUFRA</t>
  </si>
  <si>
    <t>2003/2004</t>
  </si>
  <si>
    <t>Mathilde</t>
  </si>
  <si>
    <t>Charlotte</t>
  </si>
  <si>
    <t>GERAY</t>
  </si>
  <si>
    <t>Coline</t>
  </si>
  <si>
    <t>RICARD</t>
  </si>
  <si>
    <t>Célia</t>
  </si>
  <si>
    <t>GUYOMARC H</t>
  </si>
  <si>
    <t>ROSEY</t>
  </si>
  <si>
    <t>Loan</t>
  </si>
  <si>
    <t>Marina</t>
  </si>
  <si>
    <t>Marine</t>
  </si>
  <si>
    <t>Victoire</t>
  </si>
  <si>
    <t>Claire</t>
  </si>
  <si>
    <t>LOEIZA</t>
  </si>
  <si>
    <t>A62677C0060524FBEFRA</t>
  </si>
  <si>
    <t>A28661C0060524FBEFRA</t>
  </si>
  <si>
    <t>A28543C0060522FBEFRA</t>
  </si>
  <si>
    <t>A68061C0060522FBEFRA</t>
  </si>
  <si>
    <t>A41652C 0060519FBEFRA</t>
  </si>
  <si>
    <t>A01928C 0060519FBEFRA</t>
  </si>
  <si>
    <t>A28695C0060524FBEFRA</t>
  </si>
  <si>
    <t>A78250C0060524FMIFRA</t>
  </si>
  <si>
    <t>A57424C0060524FBEFRA</t>
  </si>
  <si>
    <t>en cours de mut</t>
  </si>
  <si>
    <t>A28537C0060522FBEFRA</t>
  </si>
  <si>
    <t>A28490C0060522FBEFRA</t>
  </si>
  <si>
    <t>LE CAZ</t>
  </si>
  <si>
    <t>Anne</t>
  </si>
  <si>
    <t>COLPIN</t>
  </si>
  <si>
    <t>LIGEARD</t>
  </si>
  <si>
    <t>Eva</t>
  </si>
  <si>
    <t>RAYER</t>
  </si>
  <si>
    <t>Charlène</t>
  </si>
  <si>
    <t>A29089C0060528FBEFRA</t>
  </si>
  <si>
    <t>A45934C0060520FBEFRA</t>
  </si>
  <si>
    <t>A29087C0060528FBEFRA</t>
  </si>
  <si>
    <t>A29523C0060535FBEFRA</t>
  </si>
  <si>
    <t>A28522C0060522FBEFRA</t>
  </si>
  <si>
    <t>A55190C0060540FPUFRA</t>
  </si>
  <si>
    <t>A57200C0060532FBEFRA</t>
  </si>
  <si>
    <t>CHAUSSIVERT</t>
  </si>
  <si>
    <t>Felix</t>
  </si>
  <si>
    <t>tri att 41</t>
  </si>
  <si>
    <t>CHEROUVRIER</t>
  </si>
  <si>
    <t>FOUCHER</t>
  </si>
  <si>
    <t>Corentin</t>
  </si>
  <si>
    <t>Nathan</t>
  </si>
  <si>
    <t>HUSSON</t>
  </si>
  <si>
    <t>Malo</t>
  </si>
  <si>
    <t xml:space="preserve">Gabin </t>
  </si>
  <si>
    <t>Rakotomaharo</t>
  </si>
  <si>
    <t>Johann</t>
  </si>
  <si>
    <t>PROT</t>
  </si>
  <si>
    <t>Samy</t>
  </si>
  <si>
    <t>PERRET</t>
  </si>
  <si>
    <t>DE BUSSAC</t>
  </si>
  <si>
    <t>Maxime</t>
  </si>
  <si>
    <t>Maxence</t>
  </si>
  <si>
    <t xml:space="preserve">SEVIN </t>
  </si>
  <si>
    <t>FOURNET</t>
  </si>
  <si>
    <t>Benoit</t>
  </si>
  <si>
    <t>Alexandre</t>
  </si>
  <si>
    <t>Arthur</t>
  </si>
  <si>
    <t>GUILLET</t>
  </si>
  <si>
    <t>Mathias</t>
  </si>
  <si>
    <t>BOCHU</t>
  </si>
  <si>
    <t>A28714C0060524MBEFRA</t>
  </si>
  <si>
    <t>A28674C0060524MBEFRA</t>
  </si>
  <si>
    <t>A29629C0060538MBEFRA</t>
  </si>
  <si>
    <t>A29625C0060538MBEFRA</t>
  </si>
  <si>
    <t>A30613C0060520MBEFRA</t>
  </si>
  <si>
    <t>A28425C0060520MBEFRA</t>
  </si>
  <si>
    <t>A74089C0060532MMIFRA</t>
  </si>
  <si>
    <t>A63853C0060524MBEFRA</t>
  </si>
  <si>
    <t>A29451C0060532MBEFRA</t>
  </si>
  <si>
    <t>A29452C0060532MBEFRA</t>
  </si>
  <si>
    <t>A59307C0060540MBEFRA</t>
  </si>
  <si>
    <t>A50039C0060540MBEFRA</t>
  </si>
  <si>
    <t>A66531C0060532MPUFRA</t>
  </si>
  <si>
    <t>licence en cours (mutation)</t>
  </si>
  <si>
    <t>A29116C0060528MBEFRA</t>
  </si>
  <si>
    <t>A28713C0060524MBEFRA</t>
  </si>
  <si>
    <t>A28703C0060524MBEFRA</t>
  </si>
  <si>
    <t>A76635C0060520MBEFRA</t>
  </si>
  <si>
    <t>A29191C0060528MBEFRA</t>
  </si>
  <si>
    <t>A63596C0060535MBEFRA</t>
  </si>
  <si>
    <t>A75586C0060527MBEFRA</t>
  </si>
  <si>
    <t>A65892C0060522MBEFRA</t>
  </si>
  <si>
    <t>A29675C0060540MBEFRA</t>
  </si>
  <si>
    <t>A61623C0060532MBEFRA</t>
  </si>
  <si>
    <t>2001/2002</t>
  </si>
  <si>
    <t>ROUSSEAU</t>
  </si>
  <si>
    <t>Laure</t>
  </si>
  <si>
    <t>Océane</t>
  </si>
  <si>
    <t>Laura</t>
  </si>
  <si>
    <t>bourges tri</t>
  </si>
  <si>
    <t>VIMON</t>
  </si>
  <si>
    <t>Axelle</t>
  </si>
  <si>
    <t>TROUVE</t>
  </si>
  <si>
    <t>Candice</t>
  </si>
  <si>
    <t>MESLET</t>
  </si>
  <si>
    <t>Lucie</t>
  </si>
  <si>
    <t>LASCOMBES</t>
  </si>
  <si>
    <t>ALIZE</t>
  </si>
  <si>
    <t>PROUST</t>
  </si>
  <si>
    <t>BALLAND</t>
  </si>
  <si>
    <t>LEONA</t>
  </si>
  <si>
    <t>A55474C0060526FMIFRA</t>
  </si>
  <si>
    <t>A28805C0060526FMIGBR</t>
  </si>
  <si>
    <t>A44134C0060524FMIFRA</t>
  </si>
  <si>
    <t>A43397C0060524FMIFRA</t>
  </si>
  <si>
    <t>A28317C 0060519FMIFRA</t>
  </si>
  <si>
    <t>A28301C 0060519FMIFRA</t>
  </si>
  <si>
    <t>A77072C0060524FMIFRA</t>
  </si>
  <si>
    <t>A28653C0060524FMIFRA</t>
  </si>
  <si>
    <t>A76801C0060524FMIFRA</t>
  </si>
  <si>
    <t>A77249C0060524FCAFRA</t>
  </si>
  <si>
    <t>A29178C0060528FMIFRA</t>
  </si>
  <si>
    <t>En cours</t>
  </si>
  <si>
    <t>A29078C0060528FMIFRA</t>
  </si>
  <si>
    <t>A81391C0060535FMIFRA</t>
  </si>
  <si>
    <t>Mattheis</t>
  </si>
  <si>
    <t>Theophile</t>
  </si>
  <si>
    <t>vendomes tri</t>
  </si>
  <si>
    <t>Julien</t>
  </si>
  <si>
    <t>BEJEAULT</t>
  </si>
  <si>
    <t>Gabriel</t>
  </si>
  <si>
    <t>ELG</t>
  </si>
  <si>
    <t>GOUBET</t>
  </si>
  <si>
    <t>Bailly</t>
  </si>
  <si>
    <t>Cavalluci</t>
  </si>
  <si>
    <t>Mathei</t>
  </si>
  <si>
    <t>Dubourg</t>
  </si>
  <si>
    <t>TCJ tennis</t>
  </si>
  <si>
    <t>Decamps</t>
  </si>
  <si>
    <t>Jean</t>
  </si>
  <si>
    <t>AUCHERE</t>
  </si>
  <si>
    <t>Marceau</t>
  </si>
  <si>
    <t>TAN</t>
  </si>
  <si>
    <t>Gasnier</t>
  </si>
  <si>
    <t>Adam</t>
  </si>
  <si>
    <t>Deligny</t>
  </si>
  <si>
    <t>Corven</t>
  </si>
  <si>
    <t>Romeo</t>
  </si>
  <si>
    <t>A46939C0060524MMIFRA</t>
  </si>
  <si>
    <t>A28662C0060524MMIFRA</t>
  </si>
  <si>
    <t>A28430C0060520MMIFRA</t>
  </si>
  <si>
    <t>A43389C0060520MCAFRA</t>
  </si>
  <si>
    <t>A28491C0060522MMIFRA</t>
  </si>
  <si>
    <t>A28526C0060522MMIFRA</t>
  </si>
  <si>
    <t>A46942C0060524MMIFRA</t>
  </si>
  <si>
    <t>A62478C0060524MMIFRA</t>
  </si>
  <si>
    <t>A58025C0060538MBEFRA</t>
  </si>
  <si>
    <t>A29598C0060538MMIFRA</t>
  </si>
  <si>
    <t>A29090C0060528MMIFRA</t>
  </si>
  <si>
    <t>A29156C0060528MMIFRA</t>
  </si>
  <si>
    <t>A80922C0060520MMIFRA</t>
  </si>
  <si>
    <t>A74992C0060520MMIFRA</t>
  </si>
  <si>
    <t>A28928C0060527MBEFRA</t>
  </si>
  <si>
    <t>A42555C0060527MMIFRA</t>
  </si>
  <si>
    <t>A44041C0060522MMIFRA</t>
  </si>
  <si>
    <t>Certif</t>
  </si>
  <si>
    <t>1999/2000</t>
  </si>
  <si>
    <t>1997/1998</t>
  </si>
  <si>
    <t>COSTE</t>
  </si>
  <si>
    <t>BELO</t>
  </si>
  <si>
    <t>ROOSENS</t>
  </si>
  <si>
    <t>Amandine</t>
  </si>
  <si>
    <t>BOISSEAU</t>
  </si>
  <si>
    <t>Abygael</t>
  </si>
  <si>
    <t>Morange</t>
  </si>
  <si>
    <t>Delphine</t>
  </si>
  <si>
    <t>Girard</t>
  </si>
  <si>
    <t>Tiphaine</t>
  </si>
  <si>
    <t>Kellog</t>
  </si>
  <si>
    <t>A28517C0060522FCAFRA</t>
  </si>
  <si>
    <t>A28486C0060522FCAFRA</t>
  </si>
  <si>
    <t>A29077C0060528FMIFRA</t>
  </si>
  <si>
    <t>A28485C0060538FCAFRA</t>
  </si>
  <si>
    <t>A29611C0060538FMIFRA</t>
  </si>
  <si>
    <t>A50222C0060540FMIFRA</t>
  </si>
  <si>
    <t>A70769C0060540FCAFRA</t>
  </si>
  <si>
    <t>A77735C0060524FCAFRA</t>
  </si>
  <si>
    <t>A59007C0060524FCAFRA</t>
  </si>
  <si>
    <t>Pierre Alexandre</t>
  </si>
  <si>
    <t>Théo</t>
  </si>
  <si>
    <t>Roman</t>
  </si>
  <si>
    <t>CAULI</t>
  </si>
  <si>
    <t>Axel-Nils</t>
  </si>
  <si>
    <t>TAYOT</t>
  </si>
  <si>
    <t>BILLARD</t>
  </si>
  <si>
    <t>AURELIEN</t>
  </si>
  <si>
    <t>sas tri 37</t>
  </si>
  <si>
    <t xml:space="preserve">RAVENELLE </t>
  </si>
  <si>
    <t xml:space="preserve">Bastien </t>
  </si>
  <si>
    <t>PESCHARD</t>
  </si>
  <si>
    <t>Paul</t>
  </si>
  <si>
    <t>GOZIM</t>
  </si>
  <si>
    <t>Swan</t>
  </si>
  <si>
    <t>BRIZION</t>
  </si>
  <si>
    <t>RSSC TRIATHLON</t>
  </si>
  <si>
    <t>billard</t>
  </si>
  <si>
    <t>nicolas</t>
  </si>
  <si>
    <t xml:space="preserve">RSSC Triathlon </t>
  </si>
  <si>
    <t>Mariat</t>
  </si>
  <si>
    <t>DORIOT</t>
  </si>
  <si>
    <t>Antonin</t>
  </si>
  <si>
    <t>Prince</t>
  </si>
  <si>
    <t>A28833C0060526MCAFRA</t>
  </si>
  <si>
    <t>A28831C0060526MCAFRA</t>
  </si>
  <si>
    <t>A28834C 0060519MCAFRA</t>
  </si>
  <si>
    <t>A41536C 0060519MCAFRA</t>
  </si>
  <si>
    <t>A53723C0060540MMIFRA</t>
  </si>
  <si>
    <t>A29673C0060540MCAFRA</t>
  </si>
  <si>
    <t>A67636C0060520MCAFRA</t>
  </si>
  <si>
    <t>A29091C0060528MMIFRA</t>
  </si>
  <si>
    <t>A67894C0060528MCAFRA</t>
  </si>
  <si>
    <t>A66240C0060532MJUFRA</t>
  </si>
  <si>
    <t>A 29448 C 0060532 M CA FRA</t>
  </si>
  <si>
    <t>A28413C0060520FCAFRA</t>
  </si>
  <si>
    <t>A46573C0060520MMIFRA</t>
  </si>
  <si>
    <t>A41963C</t>
  </si>
  <si>
    <t>A29571C</t>
  </si>
  <si>
    <t>A28699C0060524MCAFRA</t>
  </si>
  <si>
    <t>A28670C0060524MCAFRA</t>
  </si>
  <si>
    <t>A28484C0060522FMIFRA</t>
  </si>
  <si>
    <t>RENAUD</t>
  </si>
  <si>
    <t>Caroline</t>
  </si>
  <si>
    <t>A64181C0060524FJUFRA</t>
  </si>
  <si>
    <t>A11085C0060524FCAFRA</t>
  </si>
  <si>
    <t>LANCELIN</t>
  </si>
  <si>
    <t>LOCHIN</t>
  </si>
  <si>
    <t>GUILLON</t>
  </si>
  <si>
    <t>TOURNEUX</t>
  </si>
  <si>
    <t>Marion</t>
  </si>
  <si>
    <t>Fusil</t>
  </si>
  <si>
    <t>Basile</t>
  </si>
  <si>
    <t>COMBEMOREL</t>
  </si>
  <si>
    <t>A43427C0060538MJUFRA</t>
  </si>
  <si>
    <t>A70149C0060538MJUFRA</t>
  </si>
  <si>
    <t>A28667C0060524MJUFRA</t>
  </si>
  <si>
    <t>en cours</t>
  </si>
  <si>
    <t>A28292C 0280275FJUFRA</t>
  </si>
  <si>
    <t>A76317C0060519MCAFRA</t>
  </si>
  <si>
    <t>RSSC TRI</t>
  </si>
  <si>
    <t>audrey</t>
  </si>
  <si>
    <t>Moyenne de points/nbr licenciés</t>
  </si>
  <si>
    <t>% de non licenciés (avec invités club)</t>
  </si>
  <si>
    <t>A77300L0060526FMPFRA</t>
  </si>
  <si>
    <t>27/04/2009</t>
  </si>
  <si>
    <t>TRISUD 18</t>
  </si>
  <si>
    <t>A58991C</t>
  </si>
  <si>
    <t>27/02/2009</t>
  </si>
  <si>
    <t>NEVERS</t>
  </si>
  <si>
    <t>MARCHAND</t>
  </si>
  <si>
    <t>MAQUAIRE</t>
  </si>
  <si>
    <t>Elina</t>
  </si>
  <si>
    <t>A79227L  0060519MMPFRA</t>
  </si>
  <si>
    <t>18/02/2009</t>
  </si>
  <si>
    <t>CM</t>
  </si>
  <si>
    <t>TRONCAIS</t>
  </si>
  <si>
    <t>A81602C0060526MMPFRA</t>
  </si>
  <si>
    <t>22/04/2009</t>
  </si>
  <si>
    <t>30/07/2010</t>
  </si>
  <si>
    <t xml:space="preserve">SAUVANNET </t>
  </si>
  <si>
    <t>TIM</t>
  </si>
  <si>
    <t xml:space="preserve">CLAVAUD </t>
  </si>
  <si>
    <t>Mathis</t>
  </si>
  <si>
    <t xml:space="preserve">MANTELET  </t>
  </si>
  <si>
    <t xml:space="preserve">MACEO </t>
  </si>
  <si>
    <t xml:space="preserve">ROCHE </t>
  </si>
  <si>
    <t>CÔME</t>
  </si>
  <si>
    <t>14/12/2008</t>
  </si>
  <si>
    <t>ASFAS TRI 45</t>
  </si>
  <si>
    <t>A80481C0060520FPOFRA</t>
  </si>
  <si>
    <t xml:space="preserve">MAZENC </t>
  </si>
  <si>
    <t xml:space="preserve">CHABBERT </t>
  </si>
  <si>
    <t>NL CM PASS</t>
  </si>
  <si>
    <t>A66910C0060526FMPFRA</t>
  </si>
  <si>
    <t>GUILLOUX ELOISE</t>
  </si>
  <si>
    <t>A59417C0060526MMPFRA</t>
  </si>
  <si>
    <t>DE CASO</t>
  </si>
  <si>
    <t xml:space="preserve"> Timeo</t>
  </si>
  <si>
    <t>A64863C 0060526MMPFRA</t>
  </si>
  <si>
    <t>21/06/2008</t>
  </si>
  <si>
    <t xml:space="preserve">DUVAUCHEL </t>
  </si>
  <si>
    <t>LEO</t>
  </si>
  <si>
    <t>26/09/2008</t>
  </si>
  <si>
    <t>A62743C</t>
  </si>
  <si>
    <t>26/03/2008</t>
  </si>
  <si>
    <t>Licence en cours Certificat</t>
  </si>
  <si>
    <t>14/06/2008</t>
  </si>
  <si>
    <t>BERNARD RAGOT</t>
  </si>
  <si>
    <t xml:space="preserve"> NOLAN</t>
  </si>
  <si>
    <t xml:space="preserve">DALAUDIERE </t>
  </si>
  <si>
    <t xml:space="preserve">LAGOUTTE </t>
  </si>
  <si>
    <t>Matéo</t>
  </si>
  <si>
    <t>A83124C</t>
  </si>
  <si>
    <t>25/08/2008</t>
  </si>
  <si>
    <t xml:space="preserve">TELEGA </t>
  </si>
  <si>
    <t xml:space="preserve">BAERT </t>
  </si>
  <si>
    <t>VALENTIN</t>
  </si>
  <si>
    <t>A47393C0060526FPOFRA</t>
  </si>
  <si>
    <t>DE CASO GARCIA</t>
  </si>
  <si>
    <t xml:space="preserve"> Manon</t>
  </si>
  <si>
    <t>A28851C0060526FPOFRA</t>
  </si>
  <si>
    <t>A80574C0060520FPOFRA</t>
  </si>
  <si>
    <t xml:space="preserve">BARBONI </t>
  </si>
  <si>
    <t>PASSILY</t>
  </si>
  <si>
    <t xml:space="preserve"> ROMANE</t>
  </si>
  <si>
    <t>MINARD</t>
  </si>
  <si>
    <t xml:space="preserve"> Pauline</t>
  </si>
  <si>
    <t>A79228L 0060519FPOFRA</t>
  </si>
  <si>
    <t>BLANDINE</t>
  </si>
  <si>
    <t>A28340L 0060519FPOFRA</t>
  </si>
  <si>
    <t>PETIT</t>
  </si>
  <si>
    <t xml:space="preserve"> LISON</t>
  </si>
  <si>
    <t xml:space="preserve">MEKOUAR </t>
  </si>
  <si>
    <t>CHIARA</t>
  </si>
  <si>
    <t>A84070C0060538MPOFRA</t>
  </si>
  <si>
    <t>RAMIREZ LEANDRO</t>
  </si>
  <si>
    <t>A81267C 0040665MPOFRA</t>
  </si>
  <si>
    <t>ASAV TRIATHLON</t>
  </si>
  <si>
    <t>FRATINI</t>
  </si>
  <si>
    <t>A29536C0060535MPOFRA</t>
  </si>
  <si>
    <t>A82719C0060526MPOFRA</t>
  </si>
  <si>
    <t>28/12/2007</t>
  </si>
  <si>
    <t>A29635C0060538FPOFRA</t>
  </si>
  <si>
    <t xml:space="preserve">BARAN </t>
  </si>
  <si>
    <t>ANNA</t>
  </si>
  <si>
    <t>A28302C 0060519FPOFRA</t>
  </si>
  <si>
    <t xml:space="preserve"> LISE</t>
  </si>
  <si>
    <t>A83123C</t>
  </si>
  <si>
    <t>MARIA</t>
  </si>
  <si>
    <t xml:space="preserve">BUJEAU </t>
  </si>
  <si>
    <t>MARION</t>
  </si>
  <si>
    <t xml:space="preserve">GUILLOUX </t>
  </si>
  <si>
    <t>CHARLINE</t>
  </si>
  <si>
    <t xml:space="preserve">ROBERT </t>
  </si>
  <si>
    <t>CYPRIEN</t>
  </si>
  <si>
    <t>A80571C0060520FPUFRA</t>
  </si>
  <si>
    <t>A67027C0040665MPOFRA</t>
  </si>
  <si>
    <t>GRATON</t>
  </si>
  <si>
    <t xml:space="preserve"> ROMAIN</t>
  </si>
  <si>
    <t>A77939C</t>
  </si>
  <si>
    <t xml:space="preserve">QUETIN </t>
  </si>
  <si>
    <t>YANN</t>
  </si>
  <si>
    <t>A67369C</t>
  </si>
  <si>
    <t>ROCHE</t>
  </si>
  <si>
    <t xml:space="preserve"> LOUIS</t>
  </si>
  <si>
    <t>A28351C 0060519MPOFRA</t>
  </si>
  <si>
    <t xml:space="preserve">TOMAS </t>
  </si>
  <si>
    <t>A47779C</t>
  </si>
  <si>
    <t>27/09/2005</t>
  </si>
  <si>
    <t>TRONCAIS 03</t>
  </si>
  <si>
    <t>NL  FFN</t>
  </si>
  <si>
    <t>24/05/2015</t>
  </si>
  <si>
    <t>CMTRI</t>
  </si>
  <si>
    <t xml:space="preserve">LE BOUFFANT </t>
  </si>
  <si>
    <t>MARYNA</t>
  </si>
  <si>
    <t xml:space="preserve">PASSILY </t>
  </si>
  <si>
    <t>MAELLE</t>
  </si>
  <si>
    <t>24/10/2005</t>
  </si>
  <si>
    <t>A80480C0060520FPUFRA</t>
  </si>
  <si>
    <t>MAZENC</t>
  </si>
  <si>
    <t xml:space="preserve"> JULIE</t>
  </si>
  <si>
    <t>A82945C</t>
  </si>
  <si>
    <t>15/09/2005</t>
  </si>
  <si>
    <t>BOUTRON-LOPEZ</t>
  </si>
  <si>
    <t xml:space="preserve"> GABRIELLE</t>
  </si>
  <si>
    <t>A28306C 0060519MPUFRA</t>
  </si>
  <si>
    <t>28/02/2005</t>
  </si>
  <si>
    <t xml:space="preserve">BARDI </t>
  </si>
  <si>
    <t>MAGNUS</t>
  </si>
  <si>
    <t>VENDOME TRI</t>
  </si>
  <si>
    <t xml:space="preserve">PAUGOIS </t>
  </si>
  <si>
    <t>RONAN</t>
  </si>
  <si>
    <t>USBCC</t>
  </si>
  <si>
    <t xml:space="preserve">MARTIN VILLEPOU </t>
  </si>
  <si>
    <t>23/11/2005</t>
  </si>
  <si>
    <t xml:space="preserve">SCHMITT </t>
  </si>
  <si>
    <t>TITOUAN</t>
  </si>
  <si>
    <t>A45327C0060538MPUFRA</t>
  </si>
  <si>
    <t>21/07/2005</t>
  </si>
  <si>
    <t>GENTNER</t>
  </si>
  <si>
    <t xml:space="preserve"> MANOAH</t>
  </si>
  <si>
    <t>A75605C0060519MPUFRA</t>
  </si>
  <si>
    <t xml:space="preserve">JACK </t>
  </si>
  <si>
    <t>AMAURY</t>
  </si>
  <si>
    <t>A28879C0060527MPUFRA</t>
  </si>
  <si>
    <t>28/06/2004</t>
  </si>
  <si>
    <t xml:space="preserve">KYVEL </t>
  </si>
  <si>
    <t xml:space="preserve">MAUGIRON </t>
  </si>
  <si>
    <t>ELOUAN</t>
  </si>
  <si>
    <t>SCHMITT</t>
  </si>
  <si>
    <t xml:space="preserve"> TITOUAN</t>
  </si>
  <si>
    <t>A79123C</t>
  </si>
  <si>
    <t xml:space="preserve">TABOURNI </t>
  </si>
  <si>
    <t>BILAL</t>
  </si>
  <si>
    <t>A28814C</t>
  </si>
  <si>
    <t>MAEL</t>
  </si>
  <si>
    <t>FERRIER</t>
  </si>
  <si>
    <t xml:space="preserve"> CHLOE</t>
  </si>
  <si>
    <t>UNSS</t>
  </si>
  <si>
    <t>14/01/2004</t>
  </si>
  <si>
    <t xml:space="preserve">PARRAIN </t>
  </si>
  <si>
    <t>OXANNE</t>
  </si>
  <si>
    <t xml:space="preserve">GALICHET  </t>
  </si>
  <si>
    <t>MAEVA</t>
  </si>
  <si>
    <t>A47923C</t>
  </si>
  <si>
    <t>16/09/2004</t>
  </si>
  <si>
    <t>NL  PASS</t>
  </si>
  <si>
    <t xml:space="preserve">LENA </t>
  </si>
  <si>
    <t>BENJAMIN</t>
  </si>
  <si>
    <t>DALAUDIERE</t>
  </si>
  <si>
    <t xml:space="preserve"> ANTOINE</t>
  </si>
  <si>
    <t>A28305C 0060519MPUFRA</t>
  </si>
  <si>
    <t xml:space="preserve">WOLLENSACK </t>
  </si>
  <si>
    <t>NATHAN</t>
  </si>
  <si>
    <t>A36609C</t>
  </si>
  <si>
    <t>25/05/2004</t>
  </si>
  <si>
    <t xml:space="preserve">LAQUET </t>
  </si>
  <si>
    <t>A29529C0060535MPUFRA</t>
  </si>
  <si>
    <t>St-LAURENT NOUAN TRIATHLON</t>
  </si>
  <si>
    <t xml:space="preserve">SAGE </t>
  </si>
  <si>
    <t>A51297C</t>
  </si>
  <si>
    <t>LEGRAND</t>
  </si>
  <si>
    <t xml:space="preserve"> COLIN</t>
  </si>
  <si>
    <t>NL  FFA</t>
  </si>
  <si>
    <t>LE BOUFFANT</t>
  </si>
  <si>
    <t xml:space="preserve"> ELISA</t>
  </si>
  <si>
    <t>A28333C 0060519MBEFRA</t>
  </si>
  <si>
    <t xml:space="preserve">COUILLARD </t>
  </si>
  <si>
    <t>SIMON</t>
  </si>
  <si>
    <t>A84713C</t>
  </si>
  <si>
    <t>29/12/2003</t>
  </si>
  <si>
    <t xml:space="preserve">POINTUD </t>
  </si>
  <si>
    <t>YONI</t>
  </si>
  <si>
    <t xml:space="preserve">NL CM PASS  </t>
  </si>
  <si>
    <t xml:space="preserve"> PAUL</t>
  </si>
  <si>
    <t>A80262C</t>
  </si>
  <si>
    <t xml:space="preserve">MARRAKCHI </t>
  </si>
  <si>
    <t>JADD</t>
  </si>
  <si>
    <t>A29539C0060535MBEFRA</t>
  </si>
  <si>
    <t xml:space="preserve">FAUVIN </t>
  </si>
  <si>
    <t>A28838C</t>
  </si>
  <si>
    <t xml:space="preserve">DESVEAUX </t>
  </si>
  <si>
    <t>A68666C 0060519MBEFRA</t>
  </si>
  <si>
    <t>18/01/2002</t>
  </si>
  <si>
    <t xml:space="preserve">ROY </t>
  </si>
  <si>
    <t>A62340C 0060519MBEFRA</t>
  </si>
  <si>
    <t>GIRARD COQUET</t>
  </si>
  <si>
    <t xml:space="preserve"> MATTEO</t>
  </si>
  <si>
    <t>A29610C0060538FMIFRA</t>
  </si>
  <si>
    <t>BARAN</t>
  </si>
  <si>
    <t xml:space="preserve"> JEANNE</t>
  </si>
  <si>
    <t xml:space="preserve">BALLAND </t>
  </si>
  <si>
    <t>A41858C0060526MMIFRA</t>
  </si>
  <si>
    <t xml:space="preserve">GALLICHET </t>
  </si>
  <si>
    <t>CHRISTOPHER</t>
  </si>
  <si>
    <t xml:space="preserve">DUMONTET </t>
  </si>
  <si>
    <t>ELIOT</t>
  </si>
  <si>
    <t xml:space="preserve">CAILLETTE </t>
  </si>
  <si>
    <t>ABEL</t>
  </si>
  <si>
    <t>UNSS 180380005</t>
  </si>
  <si>
    <t>A63755C0060524MMIFRA</t>
  </si>
  <si>
    <t>TC JOUE</t>
  </si>
  <si>
    <t xml:space="preserve">LEROY </t>
  </si>
  <si>
    <t>MATEO</t>
  </si>
  <si>
    <t>A27342C</t>
  </si>
  <si>
    <t>MONTLUCON TRI</t>
  </si>
  <si>
    <t>FERREIRA</t>
  </si>
  <si>
    <t xml:space="preserve"> ELISE</t>
  </si>
  <si>
    <t>A28653C 0060524FMIFRA</t>
  </si>
  <si>
    <t xml:space="preserve">PAYANT </t>
  </si>
  <si>
    <t>CAVALLUCI</t>
  </si>
  <si>
    <t xml:space="preserve"> MATHEI</t>
  </si>
  <si>
    <t xml:space="preserve">GASNIER </t>
  </si>
  <si>
    <t>BOURGES TRI</t>
  </si>
  <si>
    <t xml:space="preserve">MORIN </t>
  </si>
  <si>
    <t>GUERUT</t>
  </si>
  <si>
    <t>A66418C</t>
  </si>
  <si>
    <t>POINTUD</t>
  </si>
  <si>
    <t>A46553C 0060519MCAFRA</t>
  </si>
  <si>
    <t xml:space="preserve">DUCOURET </t>
  </si>
  <si>
    <t>A46552C 0060519MCAFRA</t>
  </si>
  <si>
    <t xml:space="preserve">BOUZITAT </t>
  </si>
  <si>
    <t>CHARLES</t>
  </si>
  <si>
    <t>A67954C 0060519MCAFRA</t>
  </si>
  <si>
    <t xml:space="preserve">REURE </t>
  </si>
  <si>
    <t>SOLAL</t>
  </si>
  <si>
    <t>A71932C</t>
  </si>
  <si>
    <t xml:space="preserve">LARAIZE </t>
  </si>
  <si>
    <t xml:space="preserve">BOURGES </t>
  </si>
  <si>
    <t>ROBERT MAE</t>
  </si>
  <si>
    <t>NL CM</t>
  </si>
  <si>
    <t>A62594C 006526FPUFRA</t>
  </si>
  <si>
    <t>MAE</t>
  </si>
  <si>
    <t>ROMANE</t>
  </si>
  <si>
    <t>A28969C</t>
  </si>
  <si>
    <t>DEJAHDI</t>
  </si>
  <si>
    <t>SOUMIA</t>
  </si>
  <si>
    <t>A28415C</t>
  </si>
  <si>
    <t>TERRIER</t>
  </si>
  <si>
    <t>FAUSTINE</t>
  </si>
  <si>
    <t>A61395C</t>
  </si>
  <si>
    <t>JULIE</t>
  </si>
  <si>
    <t>A28659C</t>
  </si>
  <si>
    <t>BROUTET</t>
  </si>
  <si>
    <t>JADE</t>
  </si>
  <si>
    <t>A29007C</t>
  </si>
  <si>
    <t>GRISSAULT</t>
  </si>
  <si>
    <t>A29109C</t>
  </si>
  <si>
    <t>LUNEAU</t>
  </si>
  <si>
    <t>ENZO</t>
  </si>
  <si>
    <t>A29115C</t>
  </si>
  <si>
    <t>ARSENE</t>
  </si>
  <si>
    <t>MAGNAUDEIX</t>
  </si>
  <si>
    <t>ALOIS</t>
  </si>
  <si>
    <t>ASPTT 36</t>
  </si>
  <si>
    <t>HAVET</t>
  </si>
  <si>
    <t>A76496C</t>
  </si>
  <si>
    <t>THIMEO</t>
  </si>
  <si>
    <t>BAUCHE</t>
  </si>
  <si>
    <t>CONCHON</t>
  </si>
  <si>
    <t>CONSTANCE</t>
  </si>
  <si>
    <t>A80188C</t>
  </si>
  <si>
    <t>A82726C</t>
  </si>
  <si>
    <t>BAUDIN</t>
  </si>
  <si>
    <t>A47136C</t>
  </si>
  <si>
    <t>DUNEAU</t>
  </si>
  <si>
    <t>EVAN</t>
  </si>
  <si>
    <t>A29155C</t>
  </si>
  <si>
    <t>RICHARD</t>
  </si>
  <si>
    <t>ALBAN</t>
  </si>
  <si>
    <t>A29152C</t>
  </si>
  <si>
    <t>RUBY GAUTHIER</t>
  </si>
  <si>
    <t>COLIN</t>
  </si>
  <si>
    <t>A28971C</t>
  </si>
  <si>
    <t>VENDOME</t>
  </si>
  <si>
    <t>A28496C</t>
  </si>
  <si>
    <t>DROUET</t>
  </si>
  <si>
    <t>A72856C</t>
  </si>
  <si>
    <t>LISTRAT</t>
  </si>
  <si>
    <t>VIGREUX</t>
  </si>
  <si>
    <t>LUCIE</t>
  </si>
  <si>
    <t>A59420C</t>
  </si>
  <si>
    <t>A28676C</t>
  </si>
  <si>
    <t>BIGOT</t>
  </si>
  <si>
    <t>LAURINE</t>
  </si>
  <si>
    <t>CASTAIGNEDE</t>
  </si>
  <si>
    <t>THERESE</t>
  </si>
  <si>
    <t>A82838C</t>
  </si>
  <si>
    <t>HAY</t>
  </si>
  <si>
    <t>A28679C</t>
  </si>
  <si>
    <t>LEFER</t>
  </si>
  <si>
    <t>CORENTIN</t>
  </si>
  <si>
    <t>A28525C</t>
  </si>
  <si>
    <t>COUTY</t>
  </si>
  <si>
    <t>A59467C</t>
  </si>
  <si>
    <t>POLVE</t>
  </si>
  <si>
    <t>ANTONIN</t>
  </si>
  <si>
    <t>A61666C</t>
  </si>
  <si>
    <t>A29567C</t>
  </si>
  <si>
    <t>CLOUE</t>
  </si>
  <si>
    <t>GUILLAUMIN</t>
  </si>
  <si>
    <t>A84026C</t>
  </si>
  <si>
    <t>A64784C</t>
  </si>
  <si>
    <t>PIOT</t>
  </si>
  <si>
    <t>A76898C</t>
  </si>
  <si>
    <t>MARCON</t>
  </si>
  <si>
    <t>A29158C</t>
  </si>
  <si>
    <t>A29619C</t>
  </si>
  <si>
    <t>BETTOLO</t>
  </si>
  <si>
    <t>TA41</t>
  </si>
  <si>
    <t>JOYEUX</t>
  </si>
  <si>
    <t>A70611C</t>
  </si>
  <si>
    <t>PRINCE</t>
  </si>
  <si>
    <t>A78308C</t>
  </si>
  <si>
    <t>A75897C</t>
  </si>
  <si>
    <t>LE GALL</t>
  </si>
  <si>
    <t>VINEUIL TRI</t>
  </si>
  <si>
    <t>Nombre de jeunes
 licenciés (Ecole de tri)</t>
  </si>
  <si>
    <t xml:space="preserve">LEAL </t>
  </si>
  <si>
    <t>SOPHIA</t>
  </si>
  <si>
    <t xml:space="preserve">GAUTHIER </t>
  </si>
  <si>
    <t>VIANNE</t>
  </si>
  <si>
    <t>VENDÔME TRI</t>
  </si>
  <si>
    <t>A84018C</t>
  </si>
  <si>
    <t>A86015L</t>
  </si>
  <si>
    <t xml:space="preserve">DELABORDE </t>
  </si>
  <si>
    <t>CHARLOTTE</t>
  </si>
  <si>
    <t xml:space="preserve">MARCOUX </t>
  </si>
  <si>
    <t>ANNETTE</t>
  </si>
  <si>
    <t>MANON</t>
  </si>
  <si>
    <t>A77679L</t>
  </si>
  <si>
    <t>A77681L</t>
  </si>
  <si>
    <t>A86535C</t>
  </si>
  <si>
    <t>A85008C</t>
  </si>
  <si>
    <t xml:space="preserve">MARY </t>
  </si>
  <si>
    <t>A78354C</t>
  </si>
  <si>
    <t xml:space="preserve"> ANTONIN</t>
  </si>
  <si>
    <t>FONTAINE</t>
  </si>
  <si>
    <t xml:space="preserve"> JULES</t>
  </si>
  <si>
    <t>GUILLOTIN</t>
  </si>
  <si>
    <t>A75591L</t>
  </si>
  <si>
    <t xml:space="preserve">PELLE </t>
  </si>
  <si>
    <t>CLOE</t>
  </si>
  <si>
    <t xml:space="preserve">BRAGARD </t>
  </si>
  <si>
    <t>MAIA</t>
  </si>
  <si>
    <t xml:space="preserve">FOULON </t>
  </si>
  <si>
    <t xml:space="preserve"> CORENTIN</t>
  </si>
  <si>
    <t>AMIOT</t>
  </si>
  <si>
    <t xml:space="preserve">BAENT </t>
  </si>
  <si>
    <t xml:space="preserve">CHESNEAU </t>
  </si>
  <si>
    <t>AXEL</t>
  </si>
  <si>
    <t>LOCHET</t>
  </si>
  <si>
    <t xml:space="preserve"> PIERRICK</t>
  </si>
  <si>
    <t>A63327L</t>
  </si>
  <si>
    <t>DIRUIT</t>
  </si>
  <si>
    <t xml:space="preserve">PERALTA </t>
  </si>
  <si>
    <t>LEOPOLOINO</t>
  </si>
  <si>
    <t>SOULAS</t>
  </si>
  <si>
    <t xml:space="preserve"> OWEN</t>
  </si>
  <si>
    <t>FOUCAUD</t>
  </si>
  <si>
    <t xml:space="preserve"> ALEXANDRE</t>
  </si>
  <si>
    <t xml:space="preserve">BABAULT </t>
  </si>
  <si>
    <t>A64698C</t>
  </si>
  <si>
    <t xml:space="preserve">GLOUX </t>
  </si>
  <si>
    <t>YOURAI</t>
  </si>
  <si>
    <t xml:space="preserve">HENRY </t>
  </si>
  <si>
    <t>GREGOIRE</t>
  </si>
  <si>
    <t xml:space="preserve">BERNARD </t>
  </si>
  <si>
    <t xml:space="preserve">JARREAU </t>
  </si>
  <si>
    <t xml:space="preserve">DAMIENS </t>
  </si>
  <si>
    <t>ETHAN</t>
  </si>
  <si>
    <t>CHAUVIN</t>
  </si>
  <si>
    <t xml:space="preserve"> ELSA</t>
  </si>
  <si>
    <t xml:space="preserve">MORISSONNEAU </t>
  </si>
  <si>
    <t>AMBRE</t>
  </si>
  <si>
    <t>ULLY</t>
  </si>
  <si>
    <t xml:space="preserve"> SARAH</t>
  </si>
  <si>
    <t xml:space="preserve">DEROUET </t>
  </si>
  <si>
    <t>RAIMBERT</t>
  </si>
  <si>
    <t xml:space="preserve"> HUGO</t>
  </si>
  <si>
    <t>ASFAS TRI</t>
  </si>
  <si>
    <t xml:space="preserve">LEBON </t>
  </si>
  <si>
    <t>SACHA</t>
  </si>
  <si>
    <t xml:space="preserve">BOUDRAA </t>
  </si>
  <si>
    <t>AICHA</t>
  </si>
  <si>
    <t>LMA 45</t>
  </si>
  <si>
    <t xml:space="preserve">BOUDRAA MOHAMED </t>
  </si>
  <si>
    <t>AMINE</t>
  </si>
  <si>
    <t>PREVAULT</t>
  </si>
  <si>
    <t>A61812C</t>
  </si>
  <si>
    <t xml:space="preserve"> MAEL</t>
  </si>
  <si>
    <t>A73615C</t>
  </si>
  <si>
    <t>CHARTRES MÉTROPOLE TRI</t>
  </si>
  <si>
    <t xml:space="preserve">BOUDERGUI </t>
  </si>
  <si>
    <t>NATHANAEL</t>
  </si>
  <si>
    <t>ROMEO</t>
  </si>
  <si>
    <t>VENDOMES</t>
  </si>
  <si>
    <t>A84523C</t>
  </si>
  <si>
    <t xml:space="preserve">BIGAND </t>
  </si>
  <si>
    <t xml:space="preserve">BECQUET PÉRIGON </t>
  </si>
  <si>
    <t>AUGUSTIN</t>
  </si>
  <si>
    <t>CÉLESTIN</t>
  </si>
  <si>
    <t>A76211C</t>
  </si>
  <si>
    <t>MADREL</t>
  </si>
  <si>
    <t xml:space="preserve"> EVAN</t>
  </si>
  <si>
    <t>A28881C</t>
  </si>
  <si>
    <t xml:space="preserve"> APOLLINE</t>
  </si>
  <si>
    <t xml:space="preserve">PRAULT </t>
  </si>
  <si>
    <t xml:space="preserve">LEMAIRE STROIAZZO </t>
  </si>
  <si>
    <t>JEAN</t>
  </si>
  <si>
    <t>GUILLEMOT</t>
  </si>
  <si>
    <t xml:space="preserve"> EWEN</t>
  </si>
  <si>
    <t xml:space="preserve">PRÉVOST </t>
  </si>
  <si>
    <t xml:space="preserve"> THOMAS</t>
  </si>
  <si>
    <t>A66671C</t>
  </si>
  <si>
    <t xml:space="preserve">CHARRON </t>
  </si>
  <si>
    <t>A50561C</t>
  </si>
  <si>
    <t>PIERRE JUSTIN</t>
  </si>
  <si>
    <t>J3 AMILLY TRI</t>
  </si>
  <si>
    <t>A63630C</t>
  </si>
  <si>
    <t xml:space="preserve">DOIZON ROLAND </t>
  </si>
  <si>
    <t>EVANN</t>
  </si>
  <si>
    <t xml:space="preserve">BECQUET PERIGON </t>
  </si>
  <si>
    <t>AUBIN</t>
  </si>
  <si>
    <t xml:space="preserve">CARLE </t>
  </si>
  <si>
    <t>A28926C</t>
  </si>
  <si>
    <t>LEVIGNE</t>
  </si>
  <si>
    <t xml:space="preserve"> RAPHAEL</t>
  </si>
  <si>
    <t>ASFAS TRI NL</t>
  </si>
  <si>
    <t>A82470L</t>
  </si>
  <si>
    <t>LIANDIER</t>
  </si>
  <si>
    <t xml:space="preserve"> MARGOT</t>
  </si>
  <si>
    <t>A29301C</t>
  </si>
  <si>
    <t xml:space="preserve">DEMARS </t>
  </si>
  <si>
    <t>JEAN-BAPTISTE</t>
  </si>
  <si>
    <t xml:space="preserve">LEGRAND </t>
  </si>
  <si>
    <t>SAS TRI 37 NL</t>
  </si>
  <si>
    <t>A63671C</t>
  </si>
  <si>
    <t xml:space="preserve">HAUBERT </t>
  </si>
  <si>
    <t>SOLENE</t>
  </si>
  <si>
    <t>DUBAIL</t>
  </si>
  <si>
    <t>ASFAS</t>
  </si>
  <si>
    <t>ELODIE</t>
  </si>
  <si>
    <t>FLAVIE</t>
  </si>
  <si>
    <t>BRULON</t>
  </si>
  <si>
    <t>FORTUIT</t>
  </si>
  <si>
    <t>A28818L</t>
  </si>
  <si>
    <t>A79696C</t>
  </si>
  <si>
    <t>STEVENS</t>
  </si>
  <si>
    <t>DORAT</t>
  </si>
  <si>
    <t>DYLAN</t>
  </si>
  <si>
    <t>DELABRUYERE</t>
  </si>
  <si>
    <t>ASPTT 35 NL</t>
  </si>
  <si>
    <t>A76283C</t>
  </si>
  <si>
    <t>QUEFFELEC</t>
  </si>
  <si>
    <t>QUENTIN</t>
  </si>
  <si>
    <t>HUEE</t>
  </si>
  <si>
    <t>A29190C</t>
  </si>
  <si>
    <t>CADEAU</t>
  </si>
  <si>
    <t>A28984C</t>
  </si>
  <si>
    <t>KYLLIAN</t>
  </si>
  <si>
    <t>A49672C</t>
  </si>
  <si>
    <t>BALLEREAU</t>
  </si>
  <si>
    <t>NICOLAS</t>
  </si>
  <si>
    <t>DUVAL</t>
  </si>
  <si>
    <t>EMILIEN</t>
  </si>
  <si>
    <t>LEMAIRE STROIAZZO</t>
  </si>
  <si>
    <t>SOMKINE</t>
  </si>
  <si>
    <t>AMANDINE</t>
  </si>
  <si>
    <t xml:space="preserve">MARTIN </t>
  </si>
  <si>
    <t>A29573C</t>
  </si>
  <si>
    <t>RAPICAULT</t>
  </si>
  <si>
    <t>A28432C</t>
  </si>
  <si>
    <t>CHEVALLIER</t>
  </si>
  <si>
    <t>A28424C</t>
  </si>
  <si>
    <t>GENTY</t>
  </si>
  <si>
    <t>GENOT</t>
  </si>
  <si>
    <t>MATTHIEU</t>
  </si>
  <si>
    <t>CREPU</t>
  </si>
  <si>
    <t>AUDOUX</t>
  </si>
  <si>
    <t>A69122C</t>
  </si>
  <si>
    <t>DOUCET</t>
  </si>
  <si>
    <t>Vendome</t>
  </si>
  <si>
    <t xml:space="preserve">PARC </t>
  </si>
  <si>
    <t>NOEMIE</t>
  </si>
  <si>
    <t>A30613C</t>
  </si>
  <si>
    <t>COSME</t>
  </si>
  <si>
    <t>A28354L</t>
  </si>
  <si>
    <t>BENITO</t>
  </si>
  <si>
    <t>MALO</t>
  </si>
  <si>
    <t>CORRIGNAN</t>
  </si>
  <si>
    <t>A28461C</t>
  </si>
  <si>
    <t>MELVIN</t>
  </si>
  <si>
    <t>HERAULT</t>
  </si>
  <si>
    <t>A29079C</t>
  </si>
  <si>
    <t>DEFAY</t>
  </si>
  <si>
    <t>TCC36</t>
  </si>
  <si>
    <t>A29282C</t>
  </si>
  <si>
    <t>AYMERIC</t>
  </si>
  <si>
    <t>MARIE DIT ROULLAND</t>
  </si>
  <si>
    <t>SOULEYMANE</t>
  </si>
  <si>
    <t>SANGARE</t>
  </si>
  <si>
    <t>A27347C0030499MJUFR1</t>
  </si>
  <si>
    <t>BASTIEN</t>
  </si>
  <si>
    <t>TRIBES</t>
  </si>
  <si>
    <t>TOM</t>
  </si>
  <si>
    <t>SAUVAGET</t>
  </si>
  <si>
    <t>SALMON</t>
  </si>
  <si>
    <t>MOURIER</t>
  </si>
  <si>
    <t>ASFAS NL</t>
  </si>
  <si>
    <t>LAUREEN</t>
  </si>
  <si>
    <t>LAC</t>
  </si>
  <si>
    <t>A28412C</t>
  </si>
  <si>
    <t>MORGANE</t>
  </si>
  <si>
    <t>DOISNEAU</t>
  </si>
  <si>
    <t xml:space="preserve">MAGDALENA </t>
  </si>
  <si>
    <t>PESLE</t>
  </si>
  <si>
    <t>BOURGES TRI NL</t>
  </si>
  <si>
    <t>LAQUERRIERE</t>
  </si>
  <si>
    <t>GALLAUD</t>
  </si>
  <si>
    <t>CLAIRE</t>
  </si>
  <si>
    <t>PAUGEOIS</t>
  </si>
  <si>
    <t>VENDOME NL</t>
  </si>
  <si>
    <t>BELLESSORT</t>
  </si>
  <si>
    <t>COINTE</t>
  </si>
  <si>
    <t>BEAUTRU</t>
  </si>
  <si>
    <t xml:space="preserve">Vendomes </t>
  </si>
  <si>
    <t>LE BRIS</t>
  </si>
  <si>
    <t>St Jean de Mont</t>
  </si>
  <si>
    <t>GRIMALDI</t>
  </si>
  <si>
    <t xml:space="preserve">CMTRI </t>
  </si>
  <si>
    <t>TRI ATTITUDE 41/NEVERS</t>
  </si>
  <si>
    <t>BEAU</t>
  </si>
  <si>
    <t>ENDURANCE 72</t>
  </si>
  <si>
    <t>ELOISE</t>
  </si>
  <si>
    <t>COQUAND</t>
  </si>
  <si>
    <t>LEBOIS</t>
  </si>
  <si>
    <t>TEXEREAU</t>
  </si>
  <si>
    <t>DOUSSET</t>
  </si>
  <si>
    <t>VSF TRIATHLON</t>
  </si>
  <si>
    <t>GOURGUES</t>
  </si>
  <si>
    <t>LABONNETTE</t>
  </si>
  <si>
    <t>LANDRON</t>
  </si>
  <si>
    <t>MATHILDE</t>
  </si>
  <si>
    <t>SERODON</t>
  </si>
  <si>
    <t>DEPOORTER</t>
  </si>
  <si>
    <t>Versaille Tri</t>
  </si>
  <si>
    <t>Endurance 72</t>
  </si>
  <si>
    <t>HAMON</t>
  </si>
  <si>
    <t>JAUNET-BARON</t>
  </si>
  <si>
    <t>Poissy Tri</t>
  </si>
  <si>
    <t>JULES</t>
  </si>
  <si>
    <t>DUVAUCHEL</t>
  </si>
  <si>
    <t>AUBARD</t>
  </si>
  <si>
    <t>MAXENCE</t>
  </si>
  <si>
    <t>MAT72</t>
  </si>
  <si>
    <t>THOREAU</t>
  </si>
  <si>
    <t>St laurent nouan tri</t>
  </si>
  <si>
    <t>VAN ZON</t>
  </si>
  <si>
    <t>Angers Tri</t>
  </si>
  <si>
    <t>JAADHES</t>
  </si>
  <si>
    <t>BONNARD</t>
  </si>
  <si>
    <t>TRISUD18</t>
  </si>
  <si>
    <t>GAUTHIER</t>
  </si>
  <si>
    <t>FORGERIT</t>
  </si>
  <si>
    <t>MATTHIAS</t>
  </si>
  <si>
    <t>MAUCOURT</t>
  </si>
  <si>
    <t>VERSAILLE TRI</t>
  </si>
  <si>
    <t>CHORGNON</t>
  </si>
  <si>
    <t>ROUTET</t>
  </si>
  <si>
    <t>BORDELET</t>
  </si>
  <si>
    <t>ALLARD</t>
  </si>
  <si>
    <t>Ambre</t>
  </si>
  <si>
    <t>BACHET</t>
  </si>
  <si>
    <t>Simon</t>
  </si>
  <si>
    <t>SAILLARD</t>
  </si>
  <si>
    <t>Ethan</t>
  </si>
  <si>
    <t>FABA BELTRAN</t>
  </si>
  <si>
    <t>Bastien</t>
  </si>
  <si>
    <t xml:space="preserve">SASSI </t>
  </si>
  <si>
    <t>Jeanne</t>
  </si>
  <si>
    <t>COTILLON</t>
  </si>
  <si>
    <t>CLARA</t>
  </si>
  <si>
    <t>BRACHET</t>
  </si>
  <si>
    <t>Lisa</t>
  </si>
  <si>
    <t>GRANDIDIER</t>
  </si>
  <si>
    <t>COUDRIAU</t>
  </si>
  <si>
    <t>FAUDOT</t>
  </si>
  <si>
    <t>Nino</t>
  </si>
  <si>
    <t>BRUNEL</t>
  </si>
  <si>
    <t>Bourges Tri</t>
  </si>
  <si>
    <t>Ella</t>
  </si>
  <si>
    <t>HUVET-PANSARD</t>
  </si>
  <si>
    <t>LE PICHON</t>
  </si>
  <si>
    <t>Ewen</t>
  </si>
  <si>
    <t>KYVEL</t>
  </si>
  <si>
    <t>BERGONS</t>
  </si>
  <si>
    <t>Jules</t>
  </si>
  <si>
    <t>Lénaik</t>
  </si>
  <si>
    <t>Engagés Vieilles Maisons sur Joudry</t>
  </si>
  <si>
    <t xml:space="preserve">ALGRET </t>
  </si>
  <si>
    <t>Charline</t>
  </si>
  <si>
    <t>GALUTTI</t>
  </si>
  <si>
    <t>Adrien</t>
  </si>
  <si>
    <t>FOSSE</t>
  </si>
  <si>
    <t>LEBRUN</t>
  </si>
  <si>
    <t>TAKEZAWA</t>
  </si>
  <si>
    <t>Pierrick</t>
  </si>
  <si>
    <t>FALLOUX</t>
  </si>
  <si>
    <t>Nogent Solidarité Tri</t>
  </si>
  <si>
    <t>PERNIN</t>
  </si>
  <si>
    <t>Rémi</t>
  </si>
  <si>
    <t>LETONNELIER</t>
  </si>
  <si>
    <t>AS GIEN TRI</t>
  </si>
  <si>
    <t>GAGNE</t>
  </si>
  <si>
    <t>PORAS</t>
  </si>
  <si>
    <t>PICHOT</t>
  </si>
  <si>
    <t>Louis</t>
  </si>
  <si>
    <t>VRILLON</t>
  </si>
  <si>
    <t>Quentin</t>
  </si>
  <si>
    <t>NOYER</t>
  </si>
  <si>
    <t>Mathieu</t>
  </si>
  <si>
    <t>ASPTT ORLEANS</t>
  </si>
  <si>
    <t>Nevers surrender</t>
  </si>
  <si>
    <t>BLANCHE</t>
  </si>
  <si>
    <t>VICTORIA</t>
  </si>
  <si>
    <t>BERNARD</t>
  </si>
  <si>
    <t>Clemence</t>
  </si>
  <si>
    <t>Valence Triathlon</t>
  </si>
  <si>
    <t>ARRONDELLE</t>
  </si>
  <si>
    <t>BEGUEL</t>
  </si>
  <si>
    <t>Axel</t>
  </si>
  <si>
    <t>LEVREAUX</t>
  </si>
  <si>
    <t>LEA</t>
  </si>
  <si>
    <t>MERRIEN</t>
  </si>
  <si>
    <t>LUCILE</t>
  </si>
  <si>
    <t>TSF</t>
  </si>
  <si>
    <t>HUET</t>
  </si>
  <si>
    <t>TEO</t>
  </si>
  <si>
    <t>VSF</t>
  </si>
  <si>
    <t>VERRIERE</t>
  </si>
  <si>
    <t xml:space="preserve"> Paul</t>
  </si>
  <si>
    <t>ALEXIS</t>
  </si>
  <si>
    <t xml:space="preserve">SOULOUMIAC </t>
  </si>
  <si>
    <t>Romain</t>
  </si>
  <si>
    <t>LENORMAND</t>
  </si>
  <si>
    <t xml:space="preserve"> Emma</t>
  </si>
  <si>
    <t>DE TARLE</t>
  </si>
  <si>
    <t>ALIX</t>
  </si>
  <si>
    <t>CHAMERAT - DUMONT</t>
  </si>
  <si>
    <t xml:space="preserve"> Alicia</t>
  </si>
  <si>
    <t>CRV LYON</t>
  </si>
  <si>
    <t xml:space="preserve">FOUINEAU </t>
  </si>
  <si>
    <t xml:space="preserve">LEROUX </t>
  </si>
  <si>
    <t xml:space="preserve">MERRIEN </t>
  </si>
  <si>
    <t xml:space="preserve">DOS SANTOS </t>
  </si>
  <si>
    <t>Josselin</t>
  </si>
  <si>
    <t>PALOUS</t>
  </si>
  <si>
    <t xml:space="preserve"> Titouan</t>
  </si>
  <si>
    <t>CHAPERON</t>
  </si>
  <si>
    <t>TIMOTHEE</t>
  </si>
  <si>
    <t>MATTER</t>
  </si>
  <si>
    <t>TANGUY</t>
  </si>
  <si>
    <t>NL TA41</t>
  </si>
  <si>
    <t xml:space="preserve">PAILLISSON </t>
  </si>
  <si>
    <t>CHAROTTE</t>
  </si>
  <si>
    <t>DYNAMIC SPORT</t>
  </si>
  <si>
    <t xml:space="preserve">HEURTEBIZE </t>
  </si>
  <si>
    <t xml:space="preserve">ARAGON </t>
  </si>
  <si>
    <t xml:space="preserve">ANTONY </t>
  </si>
  <si>
    <t>YVAN</t>
  </si>
  <si>
    <t xml:space="preserve">HERVET </t>
  </si>
  <si>
    <t>DEVAUX</t>
  </si>
  <si>
    <t>Anna</t>
  </si>
  <si>
    <t>Fonthenay triathlon club</t>
  </si>
  <si>
    <t>DEFFE</t>
  </si>
  <si>
    <t>T.C. Joué les Tours</t>
  </si>
  <si>
    <t>Barthelemy</t>
  </si>
  <si>
    <t>NL ASFAS TRIATHLON</t>
  </si>
  <si>
    <t>SILHOL</t>
  </si>
  <si>
    <t>Barret</t>
  </si>
  <si>
    <t>Salomé</t>
  </si>
  <si>
    <t>STADE POITEVIN TRIATHLON</t>
  </si>
  <si>
    <t xml:space="preserve">MISERETTE </t>
  </si>
  <si>
    <t>Léa</t>
  </si>
  <si>
    <t>INDAUD</t>
  </si>
  <si>
    <t>Solène</t>
  </si>
  <si>
    <t>CARUANA</t>
  </si>
  <si>
    <t>Montlucon tri</t>
  </si>
  <si>
    <t>Fontenay Triathlon Club</t>
  </si>
  <si>
    <t>Vendome Tri</t>
  </si>
  <si>
    <t>Lerosier</t>
  </si>
  <si>
    <t>ASPTT 36 Sports Nature</t>
  </si>
  <si>
    <t>maupoux</t>
  </si>
  <si>
    <t>antoine</t>
  </si>
  <si>
    <t xml:space="preserve">BEST SAINT NAZAIRE </t>
  </si>
</sst>
</file>

<file path=xl/styles.xml><?xml version="1.0" encoding="utf-8"?>
<styleSheet xmlns="http://schemas.openxmlformats.org/spreadsheetml/2006/main"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mic Sans MS"/>
      <family val="4"/>
      <charset val="1"/>
    </font>
    <font>
      <b/>
      <sz val="11"/>
      <color indexed="8"/>
      <name val="Comic Sans MS"/>
      <family val="4"/>
      <charset val="1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name val="Comic Sans MS"/>
      <family val="4"/>
    </font>
    <font>
      <sz val="10"/>
      <name val="Arial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sz val="11"/>
      <name val="Comic Sans MS"/>
      <family val="4"/>
      <charset val="1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Arial Unicode MS"/>
      <family val="2"/>
    </font>
    <font>
      <b/>
      <sz val="11"/>
      <name val="Comic Sans MS"/>
      <family val="4"/>
      <charset val="1"/>
    </font>
    <font>
      <b/>
      <sz val="7"/>
      <color theme="1"/>
      <name val="Verdana"/>
      <family val="2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</font>
    <font>
      <sz val="11"/>
      <color rgb="FFFF0000"/>
      <name val="Comic Sans MS"/>
      <family val="4"/>
      <charset val="1"/>
    </font>
    <font>
      <b/>
      <sz val="10"/>
      <name val="Calibri"/>
      <family val="2"/>
      <scheme val="minor"/>
    </font>
    <font>
      <b/>
      <sz val="11"/>
      <color rgb="FFFF0000"/>
      <name val="Comic Sans MS"/>
      <family val="4"/>
      <charset val="1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19" fillId="21" borderId="3" applyNumberFormat="0" applyAlignment="0" applyProtection="0"/>
    <xf numFmtId="0" fontId="5" fillId="7" borderId="1" applyNumberFormat="0" applyAlignment="0" applyProtection="0"/>
    <xf numFmtId="0" fontId="31" fillId="0" borderId="0"/>
    <xf numFmtId="0" fontId="6" fillId="3" borderId="0" applyNumberFormat="0" applyBorder="0" applyAlignment="0" applyProtection="0"/>
    <xf numFmtId="0" fontId="7" fillId="22" borderId="0" applyNumberFormat="0" applyBorder="0" applyAlignment="0" applyProtection="0"/>
    <xf numFmtId="0" fontId="27" fillId="0" borderId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204">
    <xf numFmtId="0" fontId="0" fillId="0" borderId="0" xfId="0"/>
    <xf numFmtId="0" fontId="17" fillId="0" borderId="10" xfId="0" applyFont="1" applyBorder="1" applyAlignment="1">
      <alignment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27" borderId="10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 textRotation="90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20" fillId="25" borderId="12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37" fillId="25" borderId="10" xfId="0" applyFont="1" applyFill="1" applyBorder="1" applyAlignment="1">
      <alignment horizontal="center" vertical="center"/>
    </xf>
    <xf numFmtId="0" fontId="0" fillId="0" borderId="0" xfId="0" applyFill="1"/>
    <xf numFmtId="0" fontId="17" fillId="28" borderId="13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33" fillId="26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/>
    </xf>
    <xf numFmtId="0" fontId="26" fillId="0" borderId="14" xfId="0" applyNumberFormat="1" applyFont="1" applyFill="1" applyBorder="1" applyAlignment="1" applyProtection="1">
      <alignment horizontal="left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/>
    <xf numFmtId="0" fontId="34" fillId="0" borderId="0" xfId="0" applyFont="1" applyBorder="1"/>
    <xf numFmtId="0" fontId="33" fillId="26" borderId="12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18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/>
    </xf>
    <xf numFmtId="0" fontId="0" fillId="29" borderId="0" xfId="0" applyFill="1"/>
    <xf numFmtId="0" fontId="28" fillId="0" borderId="18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left" vertical="center"/>
    </xf>
    <xf numFmtId="0" fontId="26" fillId="0" borderId="12" xfId="0" applyNumberFormat="1" applyFont="1" applyFill="1" applyBorder="1" applyAlignment="1" applyProtection="1">
      <alignment horizontal="left" vertical="center"/>
    </xf>
    <xf numFmtId="0" fontId="32" fillId="0" borderId="12" xfId="0" applyFont="1" applyBorder="1" applyAlignment="1">
      <alignment horizontal="left"/>
    </xf>
    <xf numFmtId="0" fontId="35" fillId="0" borderId="12" xfId="0" applyFont="1" applyBorder="1" applyAlignment="1">
      <alignment horizontal="left" vertical="center" wrapText="1"/>
    </xf>
    <xf numFmtId="0" fontId="26" fillId="0" borderId="21" xfId="0" applyNumberFormat="1" applyFont="1" applyFill="1" applyBorder="1" applyAlignment="1" applyProtection="1">
      <alignment horizontal="left" vertical="center"/>
    </xf>
    <xf numFmtId="0" fontId="0" fillId="0" borderId="10" xfId="0" applyBorder="1"/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14" fontId="0" fillId="0" borderId="10" xfId="0" applyNumberFormat="1" applyBorder="1"/>
    <xf numFmtId="0" fontId="0" fillId="26" borderId="10" xfId="0" applyFill="1" applyBorder="1"/>
    <xf numFmtId="0" fontId="0" fillId="26" borderId="12" xfId="0" applyFill="1" applyBorder="1"/>
    <xf numFmtId="0" fontId="18" fillId="26" borderId="15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vertical="center" wrapText="1"/>
    </xf>
    <xf numFmtId="0" fontId="0" fillId="0" borderId="12" xfId="0" applyBorder="1"/>
    <xf numFmtId="0" fontId="18" fillId="30" borderId="10" xfId="0" applyFont="1" applyFill="1" applyBorder="1" applyAlignment="1">
      <alignment horizontal="center" vertical="center" wrapText="1"/>
    </xf>
    <xf numFmtId="0" fontId="17" fillId="30" borderId="10" xfId="0" applyFont="1" applyFill="1" applyBorder="1" applyAlignment="1">
      <alignment vertical="center" wrapText="1"/>
    </xf>
    <xf numFmtId="0" fontId="33" fillId="30" borderId="10" xfId="0" applyFont="1" applyFill="1" applyBorder="1" applyAlignment="1">
      <alignment horizontal="center" vertical="center"/>
    </xf>
    <xf numFmtId="0" fontId="30" fillId="30" borderId="10" xfId="0" applyFont="1" applyFill="1" applyBorder="1" applyAlignment="1">
      <alignment vertical="center" wrapText="1"/>
    </xf>
    <xf numFmtId="0" fontId="0" fillId="30" borderId="0" xfId="0" applyFill="1"/>
    <xf numFmtId="9" fontId="0" fillId="0" borderId="0" xfId="0" applyNumberFormat="1"/>
    <xf numFmtId="0" fontId="20" fillId="0" borderId="18" xfId="0" applyFont="1" applyFill="1" applyBorder="1" applyAlignment="1">
      <alignment horizontal="center" vertical="center"/>
    </xf>
    <xf numFmtId="0" fontId="0" fillId="0" borderId="10" xfId="0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/>
    <xf numFmtId="14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 applyProtection="1">
      <alignment horizontal="center" vertical="center"/>
    </xf>
    <xf numFmtId="14" fontId="0" fillId="0" borderId="10" xfId="0" applyNumberFormat="1" applyFill="1" applyBorder="1"/>
    <xf numFmtId="0" fontId="32" fillId="0" borderId="0" xfId="0" applyFont="1" applyFill="1" applyBorder="1"/>
    <xf numFmtId="14" fontId="0" fillId="0" borderId="10" xfId="0" applyNumberFormat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40" fillId="0" borderId="10" xfId="0" applyFont="1" applyBorder="1"/>
    <xf numFmtId="14" fontId="40" fillId="0" borderId="10" xfId="0" applyNumberFormat="1" applyFont="1" applyBorder="1" applyAlignment="1">
      <alignment horizontal="center"/>
    </xf>
    <xf numFmtId="0" fontId="41" fillId="0" borderId="10" xfId="0" applyFont="1" applyBorder="1"/>
    <xf numFmtId="0" fontId="38" fillId="0" borderId="10" xfId="0" applyNumberFormat="1" applyFont="1" applyFill="1" applyBorder="1" applyAlignment="1" applyProtection="1">
      <alignment horizontal="left" vertical="center"/>
    </xf>
    <xf numFmtId="0" fontId="38" fillId="0" borderId="10" xfId="0" applyNumberFormat="1" applyFont="1" applyFill="1" applyBorder="1" applyAlignment="1" applyProtection="1">
      <alignment horizontal="center" vertical="center"/>
    </xf>
    <xf numFmtId="14" fontId="41" fillId="0" borderId="10" xfId="0" applyNumberFormat="1" applyFont="1" applyBorder="1"/>
    <xf numFmtId="0" fontId="0" fillId="0" borderId="10" xfId="0" quotePrefix="1" applyBorder="1"/>
    <xf numFmtId="0" fontId="0" fillId="0" borderId="10" xfId="0" quotePrefix="1" applyFill="1" applyBorder="1"/>
    <xf numFmtId="0" fontId="26" fillId="0" borderId="11" xfId="0" applyNumberFormat="1" applyFont="1" applyFill="1" applyBorder="1" applyAlignment="1" applyProtection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26" fillId="0" borderId="10" xfId="0" quotePrefix="1" applyNumberFormat="1" applyFont="1" applyFill="1" applyBorder="1" applyAlignment="1" applyProtection="1">
      <alignment horizontal="left" vertical="center"/>
    </xf>
    <xf numFmtId="0" fontId="18" fillId="31" borderId="10" xfId="0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vertical="center" wrapText="1"/>
    </xf>
    <xf numFmtId="0" fontId="33" fillId="31" borderId="10" xfId="0" applyFont="1" applyFill="1" applyBorder="1" applyAlignment="1">
      <alignment horizontal="center" vertical="center"/>
    </xf>
    <xf numFmtId="0" fontId="30" fillId="31" borderId="10" xfId="0" applyFont="1" applyFill="1" applyBorder="1" applyAlignment="1">
      <alignment vertical="center" wrapText="1"/>
    </xf>
    <xf numFmtId="0" fontId="0" fillId="31" borderId="0" xfId="0" applyFill="1"/>
    <xf numFmtId="0" fontId="32" fillId="0" borderId="10" xfId="0" quotePrefix="1" applyFont="1" applyBorder="1"/>
    <xf numFmtId="0" fontId="32" fillId="0" borderId="10" xfId="0" applyFont="1" applyFill="1" applyBorder="1"/>
    <xf numFmtId="0" fontId="38" fillId="0" borderId="10" xfId="0" quotePrefix="1" applyFont="1" applyBorder="1"/>
    <xf numFmtId="0" fontId="0" fillId="0" borderId="15" xfId="0" applyBorder="1"/>
    <xf numFmtId="0" fontId="32" fillId="0" borderId="10" xfId="0" applyFont="1" applyBorder="1"/>
    <xf numFmtId="0" fontId="0" fillId="0" borderId="11" xfId="0" applyBorder="1"/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quotePrefix="1" applyBorder="1" applyAlignment="1">
      <alignment horizontal="left" vertical="center"/>
    </xf>
    <xf numFmtId="0" fontId="38" fillId="0" borderId="10" xfId="0" quotePrefix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" fontId="0" fillId="0" borderId="10" xfId="0" applyNumberFormat="1" applyFill="1" applyBorder="1"/>
    <xf numFmtId="0" fontId="38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0" xfId="0" applyFont="1"/>
    <xf numFmtId="0" fontId="0" fillId="0" borderId="12" xfId="0" quotePrefix="1" applyBorder="1"/>
    <xf numFmtId="0" fontId="45" fillId="0" borderId="10" xfId="0" applyFont="1" applyBorder="1" applyAlignment="1">
      <alignment horizontal="center" vertical="center"/>
    </xf>
    <xf numFmtId="14" fontId="38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1" fontId="0" fillId="0" borderId="10" xfId="0" applyNumberFormat="1" applyBorder="1"/>
    <xf numFmtId="0" fontId="48" fillId="0" borderId="0" xfId="0" applyFont="1" applyBorder="1"/>
    <xf numFmtId="0" fontId="42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48" fillId="0" borderId="0" xfId="0" applyFont="1"/>
    <xf numFmtId="0" fontId="38" fillId="0" borderId="10" xfId="0" applyFont="1" applyFill="1" applyBorder="1"/>
    <xf numFmtId="0" fontId="32" fillId="0" borderId="12" xfId="0" quotePrefix="1" applyFont="1" applyBorder="1"/>
    <xf numFmtId="0" fontId="26" fillId="0" borderId="0" xfId="0" applyNumberFormat="1" applyFont="1" applyFill="1" applyAlignment="1" applyProtection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14" fontId="0" fillId="0" borderId="0" xfId="0" applyNumberFormat="1"/>
    <xf numFmtId="0" fontId="26" fillId="0" borderId="0" xfId="0" applyNumberFormat="1" applyFont="1" applyFill="1" applyAlignment="1" applyProtection="1">
      <alignment horizontal="left" vertical="center"/>
    </xf>
    <xf numFmtId="0" fontId="32" fillId="0" borderId="0" xfId="0" applyFont="1"/>
    <xf numFmtId="0" fontId="47" fillId="0" borderId="15" xfId="0" applyFont="1" applyBorder="1" applyAlignment="1">
      <alignment horizontal="center"/>
    </xf>
    <xf numFmtId="14" fontId="40" fillId="0" borderId="15" xfId="0" applyNumberFormat="1" applyFont="1" applyBorder="1" applyAlignment="1">
      <alignment horizontal="center"/>
    </xf>
    <xf numFmtId="0" fontId="40" fillId="0" borderId="15" xfId="0" applyFont="1" applyBorder="1"/>
    <xf numFmtId="14" fontId="0" fillId="0" borderId="13" xfId="0" applyNumberFormat="1" applyBorder="1" applyAlignment="1">
      <alignment horizontal="center" vertical="center"/>
    </xf>
    <xf numFmtId="0" fontId="38" fillId="0" borderId="0" xfId="0" quotePrefix="1" applyFont="1"/>
    <xf numFmtId="0" fontId="48" fillId="0" borderId="0" xfId="0" applyFont="1" applyFill="1" applyBorder="1"/>
    <xf numFmtId="0" fontId="26" fillId="0" borderId="15" xfId="0" applyNumberFormat="1" applyFont="1" applyFill="1" applyBorder="1" applyAlignment="1" applyProtection="1">
      <alignment horizontal="left" vertical="center"/>
    </xf>
    <xf numFmtId="0" fontId="50" fillId="0" borderId="10" xfId="0" applyFont="1" applyBorder="1" applyAlignment="1">
      <alignment horizontal="center"/>
    </xf>
    <xf numFmtId="14" fontId="0" fillId="0" borderId="11" xfId="0" applyNumberFormat="1" applyBorder="1"/>
    <xf numFmtId="10" fontId="0" fillId="0" borderId="0" xfId="0" applyNumberFormat="1"/>
    <xf numFmtId="0" fontId="18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vertical="center" wrapText="1"/>
    </xf>
    <xf numFmtId="0" fontId="30" fillId="32" borderId="10" xfId="0" applyFont="1" applyFill="1" applyBorder="1" applyAlignment="1">
      <alignment vertical="center" wrapText="1"/>
    </xf>
    <xf numFmtId="0" fontId="0" fillId="32" borderId="0" xfId="0" applyFill="1"/>
    <xf numFmtId="14" fontId="43" fillId="0" borderId="10" xfId="0" applyNumberFormat="1" applyFont="1" applyBorder="1" applyAlignment="1">
      <alignment horizontal="center" vertical="center"/>
    </xf>
    <xf numFmtId="0" fontId="0" fillId="0" borderId="10" xfId="0" quotePrefix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15" fillId="0" borderId="0" xfId="0" applyFont="1"/>
    <xf numFmtId="0" fontId="18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14" fontId="46" fillId="0" borderId="0" xfId="0" applyNumberFormat="1" applyFont="1" applyAlignment="1">
      <alignment horizontal="center" vertical="center"/>
    </xf>
    <xf numFmtId="14" fontId="0" fillId="0" borderId="15" xfId="0" applyNumberFormat="1" applyBorder="1"/>
    <xf numFmtId="0" fontId="49" fillId="0" borderId="12" xfId="0" applyFont="1" applyBorder="1" applyAlignment="1">
      <alignment vertical="center" wrapText="1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2" fillId="0" borderId="12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41" fillId="0" borderId="10" xfId="0" applyFont="1" applyFill="1" applyBorder="1" applyAlignment="1" applyProtection="1">
      <alignment horizontal="left" vertical="center"/>
    </xf>
    <xf numFmtId="14" fontId="0" fillId="0" borderId="10" xfId="0" applyNumberFormat="1" applyFont="1" applyFill="1" applyBorder="1" applyAlignment="1" applyProtection="1">
      <alignment horizontal="left" vertical="center"/>
    </xf>
    <xf numFmtId="0" fontId="26" fillId="0" borderId="24" xfId="0" applyNumberFormat="1" applyFont="1" applyFill="1" applyBorder="1" applyAlignment="1" applyProtection="1">
      <alignment horizontal="center" vertical="center"/>
    </xf>
    <xf numFmtId="0" fontId="0" fillId="0" borderId="25" xfId="0" quotePrefix="1" applyBorder="1" applyAlignment="1">
      <alignment horizontal="left" vertical="center"/>
    </xf>
    <xf numFmtId="0" fontId="0" fillId="0" borderId="14" xfId="0" quotePrefix="1" applyBorder="1" applyAlignment="1">
      <alignment horizontal="left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38" fillId="0" borderId="10" xfId="0" applyFont="1" applyBorder="1" applyAlignment="1">
      <alignment horizontal="left"/>
    </xf>
    <xf numFmtId="0" fontId="24" fillId="32" borderId="16" xfId="0" applyFont="1" applyFill="1" applyBorder="1" applyAlignment="1">
      <alignment horizontal="center" vertical="center"/>
    </xf>
    <xf numFmtId="0" fontId="29" fillId="32" borderId="16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30" borderId="10" xfId="0" applyNumberFormat="1" applyFill="1" applyBorder="1" applyAlignment="1">
      <alignment horizontal="center" vertical="center"/>
    </xf>
    <xf numFmtId="0" fontId="0" fillId="30" borderId="10" xfId="0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3" xfId="0" applyBorder="1" applyAlignment="1">
      <alignment vertical="center"/>
    </xf>
    <xf numFmtId="14" fontId="0" fillId="32" borderId="10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14" fontId="0" fillId="31" borderId="10" xfId="0" applyNumberFormat="1" applyFill="1" applyBorder="1" applyAlignment="1">
      <alignment horizontal="center" vertical="center"/>
    </xf>
    <xf numFmtId="0" fontId="0" fillId="31" borderId="10" xfId="0" applyFill="1" applyBorder="1" applyAlignment="1">
      <alignment vertical="center"/>
    </xf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" xfId="28" builtinId="10" customBuiltin="1"/>
    <cellStyle name="Entrée" xfId="29" builtinId="20" customBuiltin="1"/>
    <cellStyle name="Excel Built-in Normal" xfId="30"/>
    <cellStyle name="Insatisfaisant" xfId="31" builtinId="27" customBuiltin="1"/>
    <cellStyle name="Neutre" xfId="32" builtinId="28" customBuiltin="1"/>
    <cellStyle name="Normal" xfId="0" builtinId="0"/>
    <cellStyle name="Normal 2" xfId="33"/>
    <cellStyle name="Satisfaisant" xfId="34" builtinId="26" customBuiltin="1"/>
    <cellStyle name="Sortie" xfId="35" builtinId="21" customBuiltin="1"/>
    <cellStyle name="Texte explicatif" xfId="36" builtinId="53" customBuiltin="1"/>
    <cellStyle name="Titre 1" xfId="37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436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topLeftCell="C1" zoomScale="90" zoomScaleNormal="90" workbookViewId="0">
      <pane ySplit="2" topLeftCell="A3" activePane="bottomLeft" state="frozen"/>
      <selection pane="bottomLeft" activeCell="W14" sqref="W14"/>
    </sheetView>
  </sheetViews>
  <sheetFormatPr baseColWidth="10" defaultRowHeight="15"/>
  <cols>
    <col min="1" max="1" width="24.7109375" bestFit="1" customWidth="1"/>
    <col min="2" max="2" width="14" bestFit="1" customWidth="1"/>
    <col min="3" max="3" width="16.7109375" style="24" bestFit="1" customWidth="1"/>
    <col min="4" max="4" width="14.140625" style="24" bestFit="1" customWidth="1"/>
    <col min="5" max="5" width="29.5703125" style="18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75" bestFit="1" customWidth="1"/>
    <col min="11" max="11" width="7.28515625" style="75" bestFit="1" customWidth="1"/>
    <col min="12" max="12" width="4.140625" style="52" bestFit="1" customWidth="1"/>
    <col min="13" max="13" width="7.28515625" style="22" bestFit="1" customWidth="1"/>
    <col min="14" max="14" width="4.140625" bestFit="1" customWidth="1"/>
    <col min="15" max="15" width="7.28515625" bestFit="1" customWidth="1"/>
    <col min="16" max="16" width="4.140625" bestFit="1" customWidth="1"/>
    <col min="17" max="17" width="7.28515625" bestFit="1" customWidth="1"/>
    <col min="18" max="18" width="4.140625" style="75" bestFit="1" customWidth="1"/>
    <col min="19" max="19" width="7.28515625" style="75" bestFit="1" customWidth="1"/>
    <col min="20" max="20" width="4.140625" bestFit="1" customWidth="1"/>
    <col min="21" max="21" width="7.28515625" customWidth="1"/>
    <col min="22" max="22" width="4.140625" style="160" bestFit="1" customWidth="1"/>
    <col min="23" max="23" width="7.28515625" style="160" customWidth="1"/>
    <col min="24" max="24" width="4.140625" bestFit="1" customWidth="1"/>
    <col min="25" max="25" width="7.28515625" customWidth="1"/>
    <col min="26" max="26" width="4.140625" bestFit="1" customWidth="1"/>
    <col min="27" max="27" width="7.28515625" bestFit="1" customWidth="1"/>
    <col min="28" max="28" width="8.28515625" bestFit="1" customWidth="1"/>
    <col min="29" max="29" width="7.5703125" bestFit="1" customWidth="1"/>
    <col min="30" max="30" width="8.28515625" bestFit="1" customWidth="1"/>
    <col min="31" max="31" width="13.28515625" customWidth="1"/>
  </cols>
  <sheetData>
    <row r="1" spans="1:31">
      <c r="B1" t="s">
        <v>283</v>
      </c>
      <c r="C1" s="190" t="s">
        <v>5</v>
      </c>
      <c r="D1" s="190"/>
      <c r="E1" s="191"/>
      <c r="F1" s="192">
        <v>42330</v>
      </c>
      <c r="G1" s="193"/>
      <c r="H1" s="192">
        <v>42344</v>
      </c>
      <c r="I1" s="193"/>
      <c r="J1" s="194">
        <v>42400</v>
      </c>
      <c r="K1" s="195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211</v>
      </c>
    </row>
    <row r="2" spans="1:31" ht="33">
      <c r="A2" s="64" t="s">
        <v>226</v>
      </c>
      <c r="B2" s="64" t="s">
        <v>227</v>
      </c>
      <c r="C2" s="5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71" t="s">
        <v>8</v>
      </c>
      <c r="K2" s="72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71" t="s">
        <v>8</v>
      </c>
      <c r="S2" s="72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298</v>
      </c>
      <c r="B3" s="65">
        <v>39871</v>
      </c>
      <c r="C3" s="62" t="s">
        <v>286</v>
      </c>
      <c r="D3" s="62" t="s">
        <v>156</v>
      </c>
      <c r="E3" s="62" t="s">
        <v>32</v>
      </c>
      <c r="F3" s="66">
        <v>2</v>
      </c>
      <c r="G3" s="143">
        <v>80</v>
      </c>
      <c r="H3" s="25">
        <v>1</v>
      </c>
      <c r="I3" s="26">
        <v>100</v>
      </c>
      <c r="J3" s="73"/>
      <c r="K3" s="74"/>
      <c r="L3" s="51">
        <v>6</v>
      </c>
      <c r="M3" s="142">
        <v>46</v>
      </c>
      <c r="N3" s="25">
        <v>1</v>
      </c>
      <c r="O3" s="26">
        <v>100</v>
      </c>
      <c r="P3" s="25">
        <v>1</v>
      </c>
      <c r="Q3" s="26">
        <v>100</v>
      </c>
      <c r="R3" s="73"/>
      <c r="S3" s="74"/>
      <c r="T3" s="56">
        <v>1</v>
      </c>
      <c r="U3" s="26">
        <v>100</v>
      </c>
      <c r="V3" s="159"/>
      <c r="W3" s="159"/>
      <c r="X3" s="56">
        <v>1</v>
      </c>
      <c r="Y3" s="26">
        <v>100</v>
      </c>
      <c r="Z3" s="25"/>
      <c r="AA3" s="26"/>
      <c r="AB3" s="4">
        <f>G3+I3+K3+M3+O3+Q3+S3+AA3+U3+W3+Y3-M3-G3</f>
        <v>500</v>
      </c>
      <c r="AC3" s="3">
        <f t="shared" ref="AC3:AC25" si="0">G3+I3+K3+M3+O3+Q3+S3+AA3+U3+W3+Y3</f>
        <v>626</v>
      </c>
      <c r="AD3" s="23">
        <v>1</v>
      </c>
      <c r="AE3" s="134">
        <v>7</v>
      </c>
    </row>
    <row r="4" spans="1:31" ht="16.5">
      <c r="A4" s="62" t="s">
        <v>274</v>
      </c>
      <c r="B4" s="65">
        <v>39952</v>
      </c>
      <c r="C4" s="62" t="s">
        <v>158</v>
      </c>
      <c r="D4" s="62" t="s">
        <v>251</v>
      </c>
      <c r="E4" s="62" t="s">
        <v>250</v>
      </c>
      <c r="F4" s="66">
        <v>6</v>
      </c>
      <c r="G4" s="143">
        <v>46</v>
      </c>
      <c r="H4" s="25">
        <v>12</v>
      </c>
      <c r="I4" s="143">
        <v>34</v>
      </c>
      <c r="J4" s="73"/>
      <c r="K4" s="74"/>
      <c r="L4" s="51">
        <v>1</v>
      </c>
      <c r="M4" s="27">
        <v>100</v>
      </c>
      <c r="N4" s="25">
        <v>4</v>
      </c>
      <c r="O4" s="26">
        <v>55</v>
      </c>
      <c r="P4" s="25">
        <v>2</v>
      </c>
      <c r="Q4" s="26">
        <v>80</v>
      </c>
      <c r="R4" s="73"/>
      <c r="S4" s="74"/>
      <c r="T4" s="56">
        <v>4</v>
      </c>
      <c r="U4" s="26">
        <v>65</v>
      </c>
      <c r="V4" s="159"/>
      <c r="W4" s="159"/>
      <c r="X4" s="56">
        <v>2</v>
      </c>
      <c r="Y4" s="26">
        <v>80</v>
      </c>
      <c r="Z4" s="25"/>
      <c r="AA4" s="26"/>
      <c r="AB4" s="4">
        <f>G4+I4+K4+M4+O4+Q4+S4+AA4+U4+W4+Y4-I4-G4</f>
        <v>380</v>
      </c>
      <c r="AC4" s="3">
        <f t="shared" si="0"/>
        <v>460</v>
      </c>
      <c r="AD4" s="23">
        <f t="shared" ref="AD4:AD25" si="1">AD3+1</f>
        <v>2</v>
      </c>
      <c r="AE4" s="134">
        <v>7</v>
      </c>
    </row>
    <row r="5" spans="1:31" ht="16.5">
      <c r="A5" s="62" t="s">
        <v>302</v>
      </c>
      <c r="B5" s="65">
        <v>40224</v>
      </c>
      <c r="C5" s="62" t="s">
        <v>174</v>
      </c>
      <c r="D5" s="62" t="s">
        <v>293</v>
      </c>
      <c r="E5" s="62" t="s">
        <v>241</v>
      </c>
      <c r="F5" s="66">
        <v>5</v>
      </c>
      <c r="G5" s="26">
        <v>50</v>
      </c>
      <c r="H5" s="25">
        <v>6</v>
      </c>
      <c r="I5" s="26">
        <v>46</v>
      </c>
      <c r="J5" s="73"/>
      <c r="K5" s="74"/>
      <c r="L5" s="51">
        <v>2</v>
      </c>
      <c r="M5" s="27">
        <v>80</v>
      </c>
      <c r="N5" s="25">
        <v>5</v>
      </c>
      <c r="O5" s="26">
        <v>50</v>
      </c>
      <c r="P5" s="25"/>
      <c r="Q5" s="26"/>
      <c r="R5" s="73"/>
      <c r="S5" s="74"/>
      <c r="T5" s="56">
        <v>6</v>
      </c>
      <c r="U5" s="26">
        <v>50</v>
      </c>
      <c r="V5" s="159"/>
      <c r="W5" s="159"/>
      <c r="X5" s="56">
        <v>4</v>
      </c>
      <c r="Y5" s="26">
        <v>55</v>
      </c>
      <c r="Z5" s="25"/>
      <c r="AA5" s="26"/>
      <c r="AB5" s="4">
        <f>G5+I5+K5+M5+O5+Q5+S5+AA5+U5+W5+Y5</f>
        <v>331</v>
      </c>
      <c r="AC5" s="3">
        <f t="shared" si="0"/>
        <v>331</v>
      </c>
      <c r="AD5" s="23">
        <f t="shared" si="1"/>
        <v>3</v>
      </c>
      <c r="AE5" s="134">
        <v>5</v>
      </c>
    </row>
    <row r="6" spans="1:31" ht="16.5">
      <c r="A6" s="62" t="s">
        <v>303</v>
      </c>
      <c r="B6" s="65">
        <v>39967</v>
      </c>
      <c r="C6" s="62" t="s">
        <v>105</v>
      </c>
      <c r="D6" s="62" t="s">
        <v>294</v>
      </c>
      <c r="E6" s="62" t="s">
        <v>241</v>
      </c>
      <c r="F6" s="66">
        <v>5</v>
      </c>
      <c r="G6" s="26">
        <v>50</v>
      </c>
      <c r="H6" s="25">
        <v>17</v>
      </c>
      <c r="I6" s="143">
        <v>28</v>
      </c>
      <c r="J6" s="73"/>
      <c r="K6" s="74"/>
      <c r="L6" s="51"/>
      <c r="M6" s="27"/>
      <c r="N6" s="25">
        <v>3</v>
      </c>
      <c r="O6" s="26">
        <v>65</v>
      </c>
      <c r="P6" s="25">
        <v>4</v>
      </c>
      <c r="Q6" s="26">
        <v>55</v>
      </c>
      <c r="R6" s="73"/>
      <c r="S6" s="74"/>
      <c r="T6" s="56">
        <v>5</v>
      </c>
      <c r="U6" s="26">
        <v>55</v>
      </c>
      <c r="V6" s="159"/>
      <c r="W6" s="159"/>
      <c r="X6" s="56">
        <v>3</v>
      </c>
      <c r="Y6" s="26">
        <v>65</v>
      </c>
      <c r="Z6" s="25"/>
      <c r="AA6" s="26"/>
      <c r="AB6" s="4">
        <f>G6+I6+K6+M6+O6+Q6+S6+AA6+U6+W6+Y6-I6</f>
        <v>290</v>
      </c>
      <c r="AC6" s="3">
        <f t="shared" si="0"/>
        <v>318</v>
      </c>
      <c r="AD6" s="23">
        <f t="shared" si="1"/>
        <v>4</v>
      </c>
      <c r="AE6" s="134">
        <v>6</v>
      </c>
    </row>
    <row r="7" spans="1:31" ht="16.5">
      <c r="A7" s="62" t="s">
        <v>1136</v>
      </c>
      <c r="B7" s="80">
        <v>2009</v>
      </c>
      <c r="C7" s="62" t="s">
        <v>1132</v>
      </c>
      <c r="D7" s="62" t="s">
        <v>1133</v>
      </c>
      <c r="E7" s="62" t="s">
        <v>1134</v>
      </c>
      <c r="F7" s="66"/>
      <c r="G7" s="26"/>
      <c r="H7" s="25"/>
      <c r="I7" s="26"/>
      <c r="J7" s="73"/>
      <c r="K7" s="74"/>
      <c r="L7" s="51">
        <v>1</v>
      </c>
      <c r="M7" s="27">
        <v>100</v>
      </c>
      <c r="N7" s="25">
        <v>2</v>
      </c>
      <c r="O7" s="26">
        <v>80</v>
      </c>
      <c r="P7" s="25"/>
      <c r="Q7" s="26"/>
      <c r="R7" s="73"/>
      <c r="S7" s="74"/>
      <c r="T7" s="56">
        <v>2</v>
      </c>
      <c r="U7" s="26">
        <v>80</v>
      </c>
      <c r="V7" s="159"/>
      <c r="W7" s="159"/>
      <c r="X7" s="56"/>
      <c r="Y7" s="26"/>
      <c r="Z7" s="25"/>
      <c r="AA7" s="26"/>
      <c r="AB7" s="4">
        <f t="shared" ref="AB7:AB25" si="2">G7+I7+K7+M7+O7+Q7+S7+AA7+U7+W7+Y7</f>
        <v>260</v>
      </c>
      <c r="AC7" s="3">
        <f t="shared" si="0"/>
        <v>260</v>
      </c>
      <c r="AD7" s="23">
        <f t="shared" si="1"/>
        <v>5</v>
      </c>
      <c r="AE7" s="33">
        <v>3</v>
      </c>
    </row>
    <row r="8" spans="1:31" ht="16.5">
      <c r="A8" s="62" t="s">
        <v>280</v>
      </c>
      <c r="B8" s="65">
        <v>39968</v>
      </c>
      <c r="C8" s="62" t="s">
        <v>259</v>
      </c>
      <c r="D8" s="62" t="s">
        <v>260</v>
      </c>
      <c r="E8" s="62" t="s">
        <v>241</v>
      </c>
      <c r="F8" s="67">
        <v>9</v>
      </c>
      <c r="G8" s="26">
        <v>40</v>
      </c>
      <c r="H8" s="25">
        <v>15</v>
      </c>
      <c r="I8" s="26">
        <v>29</v>
      </c>
      <c r="J8" s="73"/>
      <c r="K8" s="74"/>
      <c r="L8" s="51"/>
      <c r="M8" s="27"/>
      <c r="N8" s="25"/>
      <c r="O8" s="26"/>
      <c r="P8" s="25">
        <v>3</v>
      </c>
      <c r="Q8" s="26">
        <v>65</v>
      </c>
      <c r="R8" s="73"/>
      <c r="S8" s="74"/>
      <c r="T8" s="56"/>
      <c r="U8" s="26"/>
      <c r="V8" s="159"/>
      <c r="W8" s="159"/>
      <c r="X8" s="56">
        <v>5</v>
      </c>
      <c r="Y8" s="26">
        <v>50</v>
      </c>
      <c r="Z8" s="25"/>
      <c r="AA8" s="26"/>
      <c r="AB8" s="4">
        <f t="shared" si="2"/>
        <v>184</v>
      </c>
      <c r="AC8" s="3">
        <f t="shared" si="0"/>
        <v>184</v>
      </c>
      <c r="AD8" s="23">
        <f t="shared" si="1"/>
        <v>6</v>
      </c>
      <c r="AE8" s="33">
        <v>4</v>
      </c>
    </row>
    <row r="9" spans="1:31" ht="16.5">
      <c r="A9" s="63" t="s">
        <v>1144</v>
      </c>
      <c r="B9" s="63">
        <v>2010</v>
      </c>
      <c r="C9" s="17" t="s">
        <v>239</v>
      </c>
      <c r="D9" s="17" t="s">
        <v>1141</v>
      </c>
      <c r="E9" s="62" t="s">
        <v>32</v>
      </c>
      <c r="F9" s="35"/>
      <c r="G9" s="26"/>
      <c r="H9" s="25"/>
      <c r="I9" s="26"/>
      <c r="J9" s="73"/>
      <c r="K9" s="74"/>
      <c r="L9" s="51">
        <v>2</v>
      </c>
      <c r="M9" s="27">
        <v>80</v>
      </c>
      <c r="N9" s="25">
        <v>6</v>
      </c>
      <c r="O9" s="26">
        <v>46</v>
      </c>
      <c r="P9" s="25"/>
      <c r="Q9" s="26"/>
      <c r="R9" s="73"/>
      <c r="S9" s="74"/>
      <c r="T9" s="56"/>
      <c r="U9" s="26"/>
      <c r="V9" s="159"/>
      <c r="W9" s="159"/>
      <c r="X9" s="56"/>
      <c r="Y9" s="26"/>
      <c r="Z9" s="25"/>
      <c r="AA9" s="26"/>
      <c r="AB9" s="4">
        <f t="shared" si="2"/>
        <v>126</v>
      </c>
      <c r="AC9" s="3">
        <f t="shared" si="0"/>
        <v>126</v>
      </c>
      <c r="AD9" s="23">
        <f t="shared" si="1"/>
        <v>7</v>
      </c>
      <c r="AE9" s="33">
        <v>2</v>
      </c>
    </row>
    <row r="10" spans="1:31" ht="16.5">
      <c r="A10" s="63" t="s">
        <v>1145</v>
      </c>
      <c r="B10" s="80">
        <v>2009</v>
      </c>
      <c r="C10" s="17" t="s">
        <v>1139</v>
      </c>
      <c r="D10" s="17" t="s">
        <v>1140</v>
      </c>
      <c r="E10" s="62" t="s">
        <v>32</v>
      </c>
      <c r="F10" s="25"/>
      <c r="G10" s="26"/>
      <c r="H10" s="25"/>
      <c r="I10" s="26"/>
      <c r="J10" s="73"/>
      <c r="K10" s="74"/>
      <c r="L10" s="51">
        <v>2</v>
      </c>
      <c r="M10" s="27">
        <v>80</v>
      </c>
      <c r="N10" s="25">
        <v>7</v>
      </c>
      <c r="O10" s="26">
        <v>44</v>
      </c>
      <c r="P10" s="25"/>
      <c r="Q10" s="26"/>
      <c r="R10" s="73"/>
      <c r="S10" s="74"/>
      <c r="T10" s="56"/>
      <c r="U10" s="26"/>
      <c r="V10" s="159"/>
      <c r="W10" s="159"/>
      <c r="X10" s="56"/>
      <c r="Y10" s="26"/>
      <c r="Z10" s="25"/>
      <c r="AA10" s="26"/>
      <c r="AB10" s="4">
        <f t="shared" si="2"/>
        <v>124</v>
      </c>
      <c r="AC10" s="3">
        <f t="shared" si="0"/>
        <v>124</v>
      </c>
      <c r="AD10" s="23">
        <f t="shared" si="1"/>
        <v>8</v>
      </c>
      <c r="AE10" s="33">
        <v>2</v>
      </c>
    </row>
    <row r="11" spans="1:31" ht="16.5">
      <c r="A11" s="63" t="s">
        <v>1152</v>
      </c>
      <c r="B11" s="63">
        <v>2010</v>
      </c>
      <c r="C11" t="s">
        <v>1151</v>
      </c>
      <c r="D11" s="62" t="s">
        <v>71</v>
      </c>
      <c r="E11" s="16" t="s">
        <v>233</v>
      </c>
      <c r="F11" s="25"/>
      <c r="G11" s="26"/>
      <c r="H11" s="25"/>
      <c r="I11" s="26"/>
      <c r="J11" s="73"/>
      <c r="K11" s="74"/>
      <c r="L11" s="51">
        <v>3</v>
      </c>
      <c r="M11" s="27">
        <v>65</v>
      </c>
      <c r="N11" s="25"/>
      <c r="O11" s="26"/>
      <c r="P11" s="25">
        <v>6</v>
      </c>
      <c r="Q11" s="26">
        <v>46</v>
      </c>
      <c r="R11" s="73"/>
      <c r="S11" s="74"/>
      <c r="T11" s="56"/>
      <c r="U11" s="26"/>
      <c r="V11" s="159"/>
      <c r="W11" s="159"/>
      <c r="X11" s="56"/>
      <c r="Y11" s="26"/>
      <c r="Z11" s="25"/>
      <c r="AA11" s="26"/>
      <c r="AB11" s="4">
        <f t="shared" si="2"/>
        <v>111</v>
      </c>
      <c r="AC11" s="3">
        <f t="shared" si="0"/>
        <v>111</v>
      </c>
      <c r="AD11" s="23">
        <f t="shared" si="1"/>
        <v>9</v>
      </c>
      <c r="AE11" s="33">
        <v>2</v>
      </c>
    </row>
    <row r="12" spans="1:31" ht="16.5">
      <c r="A12" s="62" t="s">
        <v>1135</v>
      </c>
      <c r="B12" s="80">
        <v>2009</v>
      </c>
      <c r="C12" s="96" t="s">
        <v>1130</v>
      </c>
      <c r="D12" s="62" t="s">
        <v>1131</v>
      </c>
      <c r="E12" s="62" t="s">
        <v>1134</v>
      </c>
      <c r="F12" s="66"/>
      <c r="G12" s="26"/>
      <c r="H12" s="25"/>
      <c r="I12" s="26"/>
      <c r="J12" s="73"/>
      <c r="K12" s="74"/>
      <c r="L12" s="51">
        <v>1</v>
      </c>
      <c r="M12" s="27">
        <v>100</v>
      </c>
      <c r="N12" s="25"/>
      <c r="O12" s="26"/>
      <c r="P12" s="25"/>
      <c r="Q12" s="26"/>
      <c r="R12" s="73"/>
      <c r="S12" s="74"/>
      <c r="T12" s="56"/>
      <c r="U12" s="26"/>
      <c r="V12" s="159"/>
      <c r="W12" s="159"/>
      <c r="X12" s="56"/>
      <c r="Y12" s="26"/>
      <c r="Z12" s="25"/>
      <c r="AA12" s="26"/>
      <c r="AB12" s="4">
        <f t="shared" si="2"/>
        <v>100</v>
      </c>
      <c r="AC12" s="3">
        <f t="shared" si="0"/>
        <v>100</v>
      </c>
      <c r="AD12" s="23">
        <f t="shared" si="1"/>
        <v>10</v>
      </c>
      <c r="AE12" s="33">
        <v>1</v>
      </c>
    </row>
    <row r="13" spans="1:31" ht="16.5">
      <c r="A13" s="62" t="s">
        <v>276</v>
      </c>
      <c r="B13" s="65">
        <v>39837</v>
      </c>
      <c r="C13" s="70" t="s">
        <v>157</v>
      </c>
      <c r="D13" s="62" t="s">
        <v>253</v>
      </c>
      <c r="E13" s="62" t="s">
        <v>233</v>
      </c>
      <c r="F13" s="66">
        <v>7</v>
      </c>
      <c r="G13" s="26">
        <v>44</v>
      </c>
      <c r="H13" s="25">
        <v>13</v>
      </c>
      <c r="I13" s="26">
        <v>32</v>
      </c>
      <c r="J13" s="73"/>
      <c r="K13" s="74"/>
      <c r="L13" s="51"/>
      <c r="M13" s="27"/>
      <c r="N13" s="25"/>
      <c r="O13" s="26"/>
      <c r="P13" s="25"/>
      <c r="Q13" s="26"/>
      <c r="R13" s="73"/>
      <c r="S13" s="74"/>
      <c r="T13" s="56"/>
      <c r="U13" s="26"/>
      <c r="V13" s="159"/>
      <c r="W13" s="159"/>
      <c r="X13" s="56"/>
      <c r="Y13" s="26"/>
      <c r="Z13" s="25"/>
      <c r="AA13" s="26"/>
      <c r="AB13" s="4">
        <f t="shared" si="2"/>
        <v>76</v>
      </c>
      <c r="AC13" s="3">
        <f t="shared" si="0"/>
        <v>76</v>
      </c>
      <c r="AD13" s="23">
        <f t="shared" si="1"/>
        <v>11</v>
      </c>
      <c r="AE13" s="33">
        <v>2</v>
      </c>
    </row>
    <row r="14" spans="1:31" ht="16.5">
      <c r="A14" s="63" t="s">
        <v>1142</v>
      </c>
      <c r="B14" s="80">
        <v>2009</v>
      </c>
      <c r="C14" s="60" t="s">
        <v>1137</v>
      </c>
      <c r="D14" s="28" t="s">
        <v>1045</v>
      </c>
      <c r="E14" s="16" t="s">
        <v>246</v>
      </c>
      <c r="F14" s="25"/>
      <c r="G14" s="26"/>
      <c r="H14" s="25"/>
      <c r="I14" s="26"/>
      <c r="J14" s="73"/>
      <c r="K14" s="74"/>
      <c r="L14" s="51">
        <v>3</v>
      </c>
      <c r="M14" s="27">
        <v>65</v>
      </c>
      <c r="N14" s="25"/>
      <c r="O14" s="26"/>
      <c r="P14" s="25"/>
      <c r="Q14" s="26"/>
      <c r="R14" s="73"/>
      <c r="S14" s="74"/>
      <c r="T14" s="56"/>
      <c r="U14" s="26"/>
      <c r="V14" s="159"/>
      <c r="W14" s="159"/>
      <c r="X14" s="56"/>
      <c r="Y14" s="26"/>
      <c r="Z14" s="25"/>
      <c r="AA14" s="26"/>
      <c r="AB14" s="4">
        <f t="shared" si="2"/>
        <v>65</v>
      </c>
      <c r="AC14" s="3">
        <f t="shared" si="0"/>
        <v>65</v>
      </c>
      <c r="AD14" s="23">
        <f t="shared" si="1"/>
        <v>12</v>
      </c>
      <c r="AE14" s="33">
        <v>1</v>
      </c>
    </row>
    <row r="15" spans="1:31" ht="18" customHeight="1">
      <c r="A15" s="63" t="s">
        <v>1143</v>
      </c>
      <c r="B15" s="80">
        <v>2009</v>
      </c>
      <c r="C15" s="58" t="s">
        <v>1137</v>
      </c>
      <c r="D15" s="17" t="s">
        <v>1138</v>
      </c>
      <c r="E15" s="16" t="s">
        <v>246</v>
      </c>
      <c r="F15" s="25"/>
      <c r="G15" s="26"/>
      <c r="H15" s="25"/>
      <c r="I15" s="26"/>
      <c r="J15" s="73"/>
      <c r="K15" s="74"/>
      <c r="L15" s="51">
        <v>3</v>
      </c>
      <c r="M15" s="27">
        <v>65</v>
      </c>
      <c r="N15" s="25"/>
      <c r="O15" s="26"/>
      <c r="P15" s="25"/>
      <c r="Q15" s="26"/>
      <c r="R15" s="73"/>
      <c r="S15" s="74"/>
      <c r="T15" s="56"/>
      <c r="U15" s="26"/>
      <c r="V15" s="159"/>
      <c r="W15" s="159"/>
      <c r="X15" s="56"/>
      <c r="Y15" s="26"/>
      <c r="Z15" s="25"/>
      <c r="AA15" s="26"/>
      <c r="AB15" s="4">
        <f t="shared" si="2"/>
        <v>65</v>
      </c>
      <c r="AC15" s="3">
        <f t="shared" si="0"/>
        <v>65</v>
      </c>
      <c r="AD15" s="23">
        <f t="shared" si="1"/>
        <v>13</v>
      </c>
      <c r="AE15" s="33">
        <v>1</v>
      </c>
    </row>
    <row r="16" spans="1:31" ht="16.5">
      <c r="A16" s="63"/>
      <c r="B16" s="63"/>
      <c r="C16" s="135" t="s">
        <v>1383</v>
      </c>
      <c r="D16" s="120" t="s">
        <v>1384</v>
      </c>
      <c r="E16" s="16" t="s">
        <v>233</v>
      </c>
      <c r="F16" s="25"/>
      <c r="G16" s="26"/>
      <c r="H16" s="25"/>
      <c r="I16" s="26"/>
      <c r="J16" s="73"/>
      <c r="K16" s="74"/>
      <c r="L16" s="51"/>
      <c r="M16" s="27"/>
      <c r="N16" s="25"/>
      <c r="O16" s="26"/>
      <c r="P16" s="25">
        <v>5</v>
      </c>
      <c r="Q16" s="26">
        <v>50</v>
      </c>
      <c r="R16" s="73"/>
      <c r="S16" s="74"/>
      <c r="T16" s="56"/>
      <c r="U16" s="26"/>
      <c r="V16" s="159"/>
      <c r="W16" s="159"/>
      <c r="X16" s="56"/>
      <c r="Y16" s="26"/>
      <c r="Z16" s="25"/>
      <c r="AA16" s="26"/>
      <c r="AB16" s="4">
        <f t="shared" si="2"/>
        <v>50</v>
      </c>
      <c r="AC16" s="3">
        <f t="shared" si="0"/>
        <v>50</v>
      </c>
      <c r="AD16" s="23">
        <f t="shared" si="1"/>
        <v>14</v>
      </c>
      <c r="AE16" s="33">
        <v>1</v>
      </c>
    </row>
    <row r="17" spans="1:31" ht="16.5">
      <c r="A17" s="62" t="s">
        <v>795</v>
      </c>
      <c r="B17" s="80" t="s">
        <v>796</v>
      </c>
      <c r="C17" s="62" t="s">
        <v>801</v>
      </c>
      <c r="D17" s="62" t="s">
        <v>306</v>
      </c>
      <c r="E17" s="62" t="s">
        <v>797</v>
      </c>
      <c r="F17" s="66"/>
      <c r="G17" s="26"/>
      <c r="H17" s="25">
        <v>14</v>
      </c>
      <c r="I17" s="26">
        <v>30</v>
      </c>
      <c r="J17" s="73"/>
      <c r="K17" s="74"/>
      <c r="L17" s="51"/>
      <c r="M17" s="27"/>
      <c r="N17" s="25"/>
      <c r="O17" s="26"/>
      <c r="P17" s="25"/>
      <c r="Q17" s="26"/>
      <c r="R17" s="73"/>
      <c r="S17" s="74"/>
      <c r="T17" s="56"/>
      <c r="U17" s="26"/>
      <c r="V17" s="159"/>
      <c r="W17" s="159"/>
      <c r="X17" s="56"/>
      <c r="Y17" s="26"/>
      <c r="Z17" s="25"/>
      <c r="AA17" s="26"/>
      <c r="AB17" s="4">
        <f t="shared" si="2"/>
        <v>30</v>
      </c>
      <c r="AC17" s="3">
        <f t="shared" si="0"/>
        <v>30</v>
      </c>
      <c r="AD17" s="23">
        <f t="shared" si="1"/>
        <v>15</v>
      </c>
      <c r="AE17" s="33">
        <v>1</v>
      </c>
    </row>
    <row r="18" spans="1:31" ht="16.5">
      <c r="A18" s="63"/>
      <c r="B18" s="63"/>
      <c r="C18" s="17" t="s">
        <v>1436</v>
      </c>
      <c r="D18" s="17" t="s">
        <v>1437</v>
      </c>
      <c r="E18" s="16" t="s">
        <v>198</v>
      </c>
      <c r="F18" s="25"/>
      <c r="G18" s="26"/>
      <c r="H18" s="25"/>
      <c r="I18" s="26"/>
      <c r="J18" s="73"/>
      <c r="K18" s="74"/>
      <c r="L18" s="51"/>
      <c r="M18" s="27"/>
      <c r="N18" s="25"/>
      <c r="O18" s="26"/>
      <c r="P18" s="25"/>
      <c r="Q18" s="26"/>
      <c r="R18" s="73"/>
      <c r="S18" s="74"/>
      <c r="T18" s="56">
        <v>3</v>
      </c>
      <c r="U18" s="26">
        <v>0</v>
      </c>
      <c r="V18" s="159"/>
      <c r="W18" s="159"/>
      <c r="X18" s="56"/>
      <c r="Y18" s="26"/>
      <c r="Z18" s="25"/>
      <c r="AA18" s="26"/>
      <c r="AB18" s="4">
        <f t="shared" si="2"/>
        <v>0</v>
      </c>
      <c r="AC18" s="3">
        <f t="shared" si="0"/>
        <v>0</v>
      </c>
      <c r="AD18" s="23">
        <f t="shared" si="1"/>
        <v>16</v>
      </c>
      <c r="AE18" s="33">
        <v>1</v>
      </c>
    </row>
    <row r="19" spans="1:31" ht="16.5">
      <c r="A19" s="62" t="s">
        <v>798</v>
      </c>
      <c r="B19" s="80" t="s">
        <v>799</v>
      </c>
      <c r="C19" s="70" t="s">
        <v>802</v>
      </c>
      <c r="D19" s="62" t="s">
        <v>803</v>
      </c>
      <c r="E19" s="62" t="s">
        <v>800</v>
      </c>
      <c r="F19" s="66"/>
      <c r="G19" s="26"/>
      <c r="H19" s="25">
        <v>16</v>
      </c>
      <c r="I19" s="26">
        <v>0</v>
      </c>
      <c r="J19" s="73"/>
      <c r="K19" s="74"/>
      <c r="L19" s="51"/>
      <c r="M19" s="27"/>
      <c r="N19" s="25"/>
      <c r="O19" s="26"/>
      <c r="P19" s="25"/>
      <c r="Q19" s="26"/>
      <c r="R19" s="73"/>
      <c r="S19" s="74"/>
      <c r="T19" s="56"/>
      <c r="U19" s="26"/>
      <c r="V19" s="159"/>
      <c r="W19" s="159"/>
      <c r="X19" s="56"/>
      <c r="Y19" s="26"/>
      <c r="Z19" s="25"/>
      <c r="AA19" s="26"/>
      <c r="AB19" s="4">
        <f t="shared" si="2"/>
        <v>0</v>
      </c>
      <c r="AC19" s="3">
        <f t="shared" si="0"/>
        <v>0</v>
      </c>
      <c r="AD19" s="23">
        <f t="shared" si="1"/>
        <v>17</v>
      </c>
      <c r="AE19" s="33">
        <v>1</v>
      </c>
    </row>
    <row r="20" spans="1:31" ht="16.5">
      <c r="A20" s="63"/>
      <c r="B20" s="63"/>
      <c r="C20" s="59"/>
      <c r="D20" s="29"/>
      <c r="E20" s="16"/>
      <c r="F20" s="25"/>
      <c r="G20" s="26"/>
      <c r="H20" s="25"/>
      <c r="I20" s="26"/>
      <c r="J20" s="73"/>
      <c r="K20" s="74"/>
      <c r="L20" s="51"/>
      <c r="M20" s="27"/>
      <c r="N20" s="25"/>
      <c r="O20" s="26"/>
      <c r="P20" s="25"/>
      <c r="Q20" s="26"/>
      <c r="R20" s="73"/>
      <c r="S20" s="74"/>
      <c r="T20" s="56"/>
      <c r="U20" s="26"/>
      <c r="V20" s="159"/>
      <c r="W20" s="159"/>
      <c r="X20" s="56"/>
      <c r="Y20" s="26"/>
      <c r="Z20" s="25"/>
      <c r="AA20" s="26"/>
      <c r="AB20" s="4">
        <f t="shared" si="2"/>
        <v>0</v>
      </c>
      <c r="AC20" s="3">
        <f t="shared" si="0"/>
        <v>0</v>
      </c>
      <c r="AD20" s="23">
        <f t="shared" si="1"/>
        <v>18</v>
      </c>
      <c r="AE20" s="33"/>
    </row>
    <row r="21" spans="1:31" ht="16.5">
      <c r="A21" s="63"/>
      <c r="B21" s="63"/>
      <c r="C21" s="58"/>
      <c r="D21" s="17"/>
      <c r="E21" s="32"/>
      <c r="F21" s="25"/>
      <c r="G21" s="26"/>
      <c r="H21" s="25"/>
      <c r="I21" s="26"/>
      <c r="J21" s="73"/>
      <c r="K21" s="74"/>
      <c r="L21" s="51"/>
      <c r="M21" s="27"/>
      <c r="N21" s="25"/>
      <c r="O21" s="26"/>
      <c r="P21" s="25"/>
      <c r="Q21" s="26"/>
      <c r="R21" s="73"/>
      <c r="S21" s="74"/>
      <c r="T21" s="56"/>
      <c r="U21" s="26"/>
      <c r="V21" s="159"/>
      <c r="W21" s="159"/>
      <c r="X21" s="56"/>
      <c r="Y21" s="26"/>
      <c r="Z21" s="25"/>
      <c r="AA21" s="26"/>
      <c r="AB21" s="4">
        <f t="shared" si="2"/>
        <v>0</v>
      </c>
      <c r="AC21" s="3">
        <f t="shared" si="0"/>
        <v>0</v>
      </c>
      <c r="AD21" s="23">
        <f t="shared" si="1"/>
        <v>19</v>
      </c>
      <c r="AE21" s="33"/>
    </row>
    <row r="22" spans="1:31" ht="15.75" customHeight="1">
      <c r="A22" s="63"/>
      <c r="B22" s="63"/>
      <c r="C22" s="58"/>
      <c r="D22" s="17"/>
      <c r="E22" s="16"/>
      <c r="F22" s="25"/>
      <c r="G22" s="26"/>
      <c r="H22" s="25"/>
      <c r="I22" s="26"/>
      <c r="J22" s="73"/>
      <c r="K22" s="74"/>
      <c r="L22" s="51"/>
      <c r="M22" s="27"/>
      <c r="N22" s="25"/>
      <c r="O22" s="26"/>
      <c r="P22" s="25"/>
      <c r="Q22" s="26"/>
      <c r="R22" s="73"/>
      <c r="S22" s="74"/>
      <c r="T22" s="56"/>
      <c r="U22" s="26"/>
      <c r="V22" s="159"/>
      <c r="W22" s="159"/>
      <c r="X22" s="56"/>
      <c r="Y22" s="26"/>
      <c r="Z22" s="25"/>
      <c r="AA22" s="26"/>
      <c r="AB22" s="4">
        <f t="shared" si="2"/>
        <v>0</v>
      </c>
      <c r="AC22" s="3">
        <f t="shared" si="0"/>
        <v>0</v>
      </c>
      <c r="AD22" s="23">
        <f t="shared" si="1"/>
        <v>20</v>
      </c>
      <c r="AE22" s="33"/>
    </row>
    <row r="23" spans="1:31" ht="16.5">
      <c r="A23" s="63"/>
      <c r="B23" s="63"/>
      <c r="C23" s="58"/>
      <c r="D23" s="17"/>
      <c r="E23" s="16"/>
      <c r="F23" s="25"/>
      <c r="G23" s="26"/>
      <c r="H23" s="25"/>
      <c r="I23" s="26"/>
      <c r="J23" s="73"/>
      <c r="K23" s="74"/>
      <c r="L23" s="51"/>
      <c r="M23" s="27"/>
      <c r="N23" s="25"/>
      <c r="O23" s="26"/>
      <c r="P23" s="25"/>
      <c r="Q23" s="26"/>
      <c r="R23" s="73"/>
      <c r="S23" s="74"/>
      <c r="T23" s="56"/>
      <c r="U23" s="26"/>
      <c r="V23" s="159"/>
      <c r="W23" s="159"/>
      <c r="X23" s="56"/>
      <c r="Y23" s="26"/>
      <c r="Z23" s="25"/>
      <c r="AA23" s="26"/>
      <c r="AB23" s="4">
        <f t="shared" si="2"/>
        <v>0</v>
      </c>
      <c r="AC23" s="3">
        <f t="shared" si="0"/>
        <v>0</v>
      </c>
      <c r="AD23" s="23">
        <f t="shared" si="1"/>
        <v>21</v>
      </c>
      <c r="AE23" s="33"/>
    </row>
    <row r="24" spans="1:31" ht="16.5">
      <c r="A24" s="63"/>
      <c r="B24" s="63"/>
      <c r="C24" s="58"/>
      <c r="D24" s="17"/>
      <c r="E24" s="16"/>
      <c r="F24" s="25"/>
      <c r="G24" s="26"/>
      <c r="H24" s="25"/>
      <c r="I24" s="26"/>
      <c r="J24" s="73"/>
      <c r="K24" s="74"/>
      <c r="L24" s="51"/>
      <c r="M24" s="27"/>
      <c r="N24" s="25"/>
      <c r="O24" s="26"/>
      <c r="P24" s="25"/>
      <c r="Q24" s="26"/>
      <c r="R24" s="73"/>
      <c r="S24" s="74"/>
      <c r="T24" s="56"/>
      <c r="U24" s="26"/>
      <c r="V24" s="159"/>
      <c r="W24" s="159"/>
      <c r="X24" s="56"/>
      <c r="Y24" s="26"/>
      <c r="Z24" s="25"/>
      <c r="AA24" s="26"/>
      <c r="AB24" s="4">
        <f t="shared" si="2"/>
        <v>0</v>
      </c>
      <c r="AC24" s="3">
        <f t="shared" si="0"/>
        <v>0</v>
      </c>
      <c r="AD24" s="23">
        <f t="shared" si="1"/>
        <v>22</v>
      </c>
      <c r="AE24" s="33"/>
    </row>
    <row r="25" spans="1:31" ht="16.5">
      <c r="A25" s="63"/>
      <c r="B25" s="63"/>
      <c r="C25" s="58"/>
      <c r="D25" s="17"/>
      <c r="E25" s="16"/>
      <c r="F25" s="25"/>
      <c r="G25" s="26"/>
      <c r="H25" s="25"/>
      <c r="I25" s="26"/>
      <c r="J25" s="73"/>
      <c r="K25" s="74"/>
      <c r="L25" s="51"/>
      <c r="M25" s="27"/>
      <c r="N25" s="25"/>
      <c r="O25" s="26"/>
      <c r="P25" s="25"/>
      <c r="Q25" s="26"/>
      <c r="R25" s="73"/>
      <c r="S25" s="74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0</v>
      </c>
      <c r="AC25" s="3">
        <f t="shared" si="0"/>
        <v>0</v>
      </c>
      <c r="AD25" s="23">
        <f t="shared" si="1"/>
        <v>23</v>
      </c>
      <c r="AE25" s="33"/>
    </row>
  </sheetData>
  <mergeCells count="14">
    <mergeCell ref="R1:S1"/>
    <mergeCell ref="Z1:AA1"/>
    <mergeCell ref="AE1:AE2"/>
    <mergeCell ref="AB1:AD1"/>
    <mergeCell ref="N1:O1"/>
    <mergeCell ref="T1:U1"/>
    <mergeCell ref="V1:W1"/>
    <mergeCell ref="X1:Y1"/>
    <mergeCell ref="C1:E1"/>
    <mergeCell ref="F1:G1"/>
    <mergeCell ref="H1:I1"/>
    <mergeCell ref="J1:K1"/>
    <mergeCell ref="L1:M1"/>
    <mergeCell ref="P1:Q1"/>
  </mergeCells>
  <conditionalFormatting sqref="C3:E4">
    <cfRule type="expression" dxfId="435" priority="13" stopIfTrue="1">
      <formula>$I3="F"</formula>
    </cfRule>
    <cfRule type="expression" dxfId="434" priority="14" stopIfTrue="1">
      <formula>$I3="M"</formula>
    </cfRule>
  </conditionalFormatting>
  <conditionalFormatting sqref="C4:E4 C3:C4">
    <cfRule type="expression" dxfId="433" priority="11" stopIfTrue="1">
      <formula>$J3="F"</formula>
    </cfRule>
    <cfRule type="expression" dxfId="432" priority="12" stopIfTrue="1">
      <formula>$J3="M"</formula>
    </cfRule>
  </conditionalFormatting>
  <conditionalFormatting sqref="C3:E3">
    <cfRule type="expression" dxfId="431" priority="9" stopIfTrue="1">
      <formula>$J3="F"</formula>
    </cfRule>
    <cfRule type="expression" dxfId="430" priority="10" stopIfTrue="1">
      <formula>$J3="M"</formula>
    </cfRule>
  </conditionalFormatting>
  <conditionalFormatting sqref="E13">
    <cfRule type="expression" dxfId="429" priority="7" stopIfTrue="1">
      <formula>$I13="F"</formula>
    </cfRule>
    <cfRule type="expression" dxfId="428" priority="8" stopIfTrue="1">
      <formula>$I13="M"</formula>
    </cfRule>
  </conditionalFormatting>
  <conditionalFormatting sqref="E13">
    <cfRule type="expression" dxfId="427" priority="5" stopIfTrue="1">
      <formula>$J13="F"</formula>
    </cfRule>
    <cfRule type="expression" dxfId="426" priority="6" stopIfTrue="1">
      <formula>$J13="M"</formula>
    </cfRule>
  </conditionalFormatting>
  <conditionalFormatting sqref="E14">
    <cfRule type="expression" dxfId="425" priority="3" stopIfTrue="1">
      <formula>$I14="F"</formula>
    </cfRule>
    <cfRule type="expression" dxfId="424" priority="4" stopIfTrue="1">
      <formula>$I14="M"</formula>
    </cfRule>
  </conditionalFormatting>
  <conditionalFormatting sqref="E14">
    <cfRule type="expression" dxfId="423" priority="1" stopIfTrue="1">
      <formula>$J14="F"</formula>
    </cfRule>
    <cfRule type="expression" dxfId="422" priority="2" stopIfTrue="1">
      <formula>$J14="M"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8"/>
  <sheetViews>
    <sheetView topLeftCell="B1" zoomScale="90" zoomScaleNormal="90" workbookViewId="0">
      <pane ySplit="2" topLeftCell="A3" activePane="bottomLeft" state="frozen"/>
      <selection pane="bottomLeft" activeCell="S12" sqref="S12"/>
    </sheetView>
  </sheetViews>
  <sheetFormatPr baseColWidth="10" defaultRowHeight="15"/>
  <cols>
    <col min="1" max="1" width="24.28515625" bestFit="1" customWidth="1"/>
    <col min="2" max="2" width="14" bestFit="1" customWidth="1"/>
    <col min="3" max="3" width="14.85546875" bestFit="1" customWidth="1"/>
    <col min="4" max="4" width="11.5703125" bestFit="1" customWidth="1"/>
    <col min="5" max="5" width="32.1406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637</v>
      </c>
      <c r="C1" s="190" t="s">
        <v>222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 t="s">
        <v>762</v>
      </c>
      <c r="B3" s="65">
        <v>36898</v>
      </c>
      <c r="C3" s="62" t="s">
        <v>40</v>
      </c>
      <c r="D3" s="62" t="s">
        <v>119</v>
      </c>
      <c r="E3" s="62" t="s">
        <v>443</v>
      </c>
      <c r="F3" s="66">
        <v>5</v>
      </c>
      <c r="G3" s="143">
        <v>50</v>
      </c>
      <c r="H3" s="25">
        <v>1</v>
      </c>
      <c r="I3" s="26">
        <v>100</v>
      </c>
      <c r="J3" s="25">
        <v>3</v>
      </c>
      <c r="K3" s="165">
        <v>65</v>
      </c>
      <c r="L3" s="51"/>
      <c r="M3" s="27"/>
      <c r="N3" s="25">
        <v>3</v>
      </c>
      <c r="O3" s="169">
        <v>100</v>
      </c>
      <c r="P3" s="104"/>
      <c r="Q3" s="105"/>
      <c r="R3" s="25">
        <v>1</v>
      </c>
      <c r="S3" s="169">
        <v>100</v>
      </c>
      <c r="T3" s="56">
        <v>3</v>
      </c>
      <c r="U3" s="143">
        <v>65</v>
      </c>
      <c r="V3" s="159"/>
      <c r="W3" s="159"/>
      <c r="X3" s="56">
        <v>5</v>
      </c>
      <c r="Y3" s="169">
        <v>55</v>
      </c>
      <c r="Z3" s="25"/>
      <c r="AA3" s="26"/>
      <c r="AB3" s="4">
        <f>G3+I3+K3*1.5+M3+O3*1.5+Q3+S3*1.5+U3+W3+Y3*1.5+AA3-G3-U3</f>
        <v>580</v>
      </c>
      <c r="AC3" s="3">
        <f t="shared" ref="AC3:AC34" si="0">G3+I3+K3+M3+O3+Q3+S3+AA3</f>
        <v>415</v>
      </c>
      <c r="AD3" s="23">
        <v>1</v>
      </c>
      <c r="AE3" s="134">
        <v>7</v>
      </c>
    </row>
    <row r="4" spans="1:31" ht="18">
      <c r="A4" s="62" t="s">
        <v>697</v>
      </c>
      <c r="B4" s="65">
        <v>37226</v>
      </c>
      <c r="C4" s="62" t="s">
        <v>529</v>
      </c>
      <c r="D4" s="62" t="s">
        <v>671</v>
      </c>
      <c r="E4" s="62" t="s">
        <v>241</v>
      </c>
      <c r="F4" s="66">
        <v>4</v>
      </c>
      <c r="G4" s="26">
        <v>55</v>
      </c>
      <c r="H4" s="25"/>
      <c r="I4" s="26"/>
      <c r="J4" s="25">
        <v>2</v>
      </c>
      <c r="K4" s="165">
        <v>80</v>
      </c>
      <c r="L4" s="51"/>
      <c r="M4" s="27"/>
      <c r="N4" s="25">
        <v>4</v>
      </c>
      <c r="O4" s="169">
        <v>80</v>
      </c>
      <c r="P4" s="104"/>
      <c r="Q4" s="105"/>
      <c r="R4" s="25">
        <v>29</v>
      </c>
      <c r="S4" s="170">
        <v>15</v>
      </c>
      <c r="T4" s="56">
        <v>1</v>
      </c>
      <c r="U4" s="26">
        <v>100</v>
      </c>
      <c r="V4" s="159"/>
      <c r="W4" s="159"/>
      <c r="X4" s="56">
        <v>1</v>
      </c>
      <c r="Y4" s="169">
        <v>100</v>
      </c>
      <c r="Z4" s="25"/>
      <c r="AA4" s="26"/>
      <c r="AB4" s="4">
        <f>G4+I4+K4*1.5+M4+O4*1.5+Q4+S4*1.5+U4+W4+Y4*1.5+AA4-S4*1.5</f>
        <v>545</v>
      </c>
      <c r="AC4" s="3">
        <f t="shared" si="0"/>
        <v>230</v>
      </c>
      <c r="AD4" s="23">
        <f t="shared" ref="AD4:AD35" si="1">AD3+1</f>
        <v>2</v>
      </c>
      <c r="AE4" s="134">
        <v>6</v>
      </c>
    </row>
    <row r="5" spans="1:31" ht="18">
      <c r="A5" s="62" t="s">
        <v>696</v>
      </c>
      <c r="B5" s="65">
        <v>37022</v>
      </c>
      <c r="C5" s="62" t="s">
        <v>25</v>
      </c>
      <c r="D5" s="62" t="s">
        <v>188</v>
      </c>
      <c r="E5" s="62" t="s">
        <v>670</v>
      </c>
      <c r="F5" s="66">
        <v>3</v>
      </c>
      <c r="G5" s="143">
        <v>65</v>
      </c>
      <c r="H5" s="25"/>
      <c r="I5" s="26"/>
      <c r="J5" s="25">
        <v>7</v>
      </c>
      <c r="K5" s="166">
        <v>44</v>
      </c>
      <c r="L5" s="51">
        <v>1</v>
      </c>
      <c r="M5" s="27">
        <v>100</v>
      </c>
      <c r="N5" s="25">
        <v>6</v>
      </c>
      <c r="O5" s="169">
        <v>65</v>
      </c>
      <c r="P5" s="104"/>
      <c r="Q5" s="105"/>
      <c r="R5" s="25">
        <v>2</v>
      </c>
      <c r="S5" s="169">
        <v>80</v>
      </c>
      <c r="T5" s="56">
        <v>1</v>
      </c>
      <c r="U5" s="26">
        <v>100</v>
      </c>
      <c r="V5" s="159"/>
      <c r="W5" s="159"/>
      <c r="X5" s="56">
        <v>6</v>
      </c>
      <c r="Y5" s="169">
        <v>50</v>
      </c>
      <c r="Z5" s="25"/>
      <c r="AA5" s="26"/>
      <c r="AB5" s="4">
        <f>G5+I5+K5*1.5+M5+O5*1.5+Q5+S5*1.5+U5+W5+Y5*1.5+AA5-G5-K5*1.5</f>
        <v>492.5</v>
      </c>
      <c r="AC5" s="3">
        <f t="shared" si="0"/>
        <v>354</v>
      </c>
      <c r="AD5" s="23">
        <f t="shared" si="1"/>
        <v>3</v>
      </c>
      <c r="AE5" s="134">
        <v>7</v>
      </c>
    </row>
    <row r="6" spans="1:31" ht="18">
      <c r="A6" s="62" t="s">
        <v>613</v>
      </c>
      <c r="B6" s="65">
        <v>37348</v>
      </c>
      <c r="C6" s="62" t="s">
        <v>126</v>
      </c>
      <c r="D6" s="62" t="s">
        <v>127</v>
      </c>
      <c r="E6" s="62" t="s">
        <v>241</v>
      </c>
      <c r="F6" s="66">
        <v>1</v>
      </c>
      <c r="G6" s="26">
        <v>100</v>
      </c>
      <c r="H6" s="25">
        <v>3</v>
      </c>
      <c r="I6" s="143">
        <v>80</v>
      </c>
      <c r="J6" s="25">
        <v>4</v>
      </c>
      <c r="K6" s="165">
        <v>55</v>
      </c>
      <c r="L6" s="51"/>
      <c r="M6" s="27"/>
      <c r="N6" s="25">
        <v>8</v>
      </c>
      <c r="O6" s="170">
        <v>50</v>
      </c>
      <c r="P6" s="104"/>
      <c r="Q6" s="105"/>
      <c r="R6" s="25">
        <v>3</v>
      </c>
      <c r="S6" s="169">
        <v>65</v>
      </c>
      <c r="T6" s="56">
        <v>1</v>
      </c>
      <c r="U6" s="26">
        <v>100</v>
      </c>
      <c r="V6" s="159"/>
      <c r="W6" s="159"/>
      <c r="X6" s="56">
        <v>4</v>
      </c>
      <c r="Y6" s="169">
        <v>65</v>
      </c>
      <c r="Z6" s="25"/>
      <c r="AA6" s="26"/>
      <c r="AB6" s="4">
        <f>G6+I6+K6*1.5+M6+O6*1.5+Q6+S6*1.5+U6+W6+Y6*1.5+AA6-O6*1.5-I6</f>
        <v>477.5</v>
      </c>
      <c r="AC6" s="3">
        <f t="shared" si="0"/>
        <v>350</v>
      </c>
      <c r="AD6" s="23">
        <f t="shared" si="1"/>
        <v>4</v>
      </c>
      <c r="AE6" s="134">
        <v>7</v>
      </c>
    </row>
    <row r="7" spans="1:31" ht="18">
      <c r="A7" s="62" t="s">
        <v>699</v>
      </c>
      <c r="B7" s="65">
        <v>37258</v>
      </c>
      <c r="C7" s="62" t="s">
        <v>674</v>
      </c>
      <c r="D7" s="62" t="s">
        <v>188</v>
      </c>
      <c r="E7" s="62" t="s">
        <v>589</v>
      </c>
      <c r="F7" s="66">
        <v>5</v>
      </c>
      <c r="G7" s="143">
        <v>50</v>
      </c>
      <c r="H7" s="25">
        <v>25</v>
      </c>
      <c r="I7" s="142">
        <v>21</v>
      </c>
      <c r="J7" s="25">
        <v>1</v>
      </c>
      <c r="K7" s="165">
        <v>100</v>
      </c>
      <c r="L7" s="51"/>
      <c r="M7" s="27"/>
      <c r="N7" s="25">
        <v>14</v>
      </c>
      <c r="O7" s="169">
        <v>36</v>
      </c>
      <c r="P7" s="104"/>
      <c r="Q7" s="105"/>
      <c r="R7" s="25">
        <v>4</v>
      </c>
      <c r="S7" s="169">
        <v>55</v>
      </c>
      <c r="T7" s="56">
        <v>4</v>
      </c>
      <c r="U7" s="26">
        <v>55</v>
      </c>
      <c r="V7" s="159"/>
      <c r="W7" s="159"/>
      <c r="X7" s="56">
        <v>2</v>
      </c>
      <c r="Y7" s="169">
        <v>80</v>
      </c>
      <c r="Z7" s="25"/>
      <c r="AA7" s="26"/>
      <c r="AB7" s="4">
        <f>G7+I7+K7*1.5+M7+O7*1.5+Q7+S7*1.5+U7+W7+Y7*1.5+AA7-I7-G7</f>
        <v>461.5</v>
      </c>
      <c r="AC7" s="3">
        <f t="shared" si="0"/>
        <v>262</v>
      </c>
      <c r="AD7" s="23">
        <f t="shared" si="1"/>
        <v>5</v>
      </c>
      <c r="AE7" s="134">
        <v>7</v>
      </c>
    </row>
    <row r="8" spans="1:31" ht="18">
      <c r="A8" s="62" t="s">
        <v>695</v>
      </c>
      <c r="B8" s="65">
        <v>37140</v>
      </c>
      <c r="C8" s="62" t="s">
        <v>124</v>
      </c>
      <c r="D8" s="62" t="s">
        <v>125</v>
      </c>
      <c r="E8" s="62" t="s">
        <v>670</v>
      </c>
      <c r="F8" s="66">
        <v>3</v>
      </c>
      <c r="G8" s="26">
        <v>65</v>
      </c>
      <c r="H8" s="25">
        <v>6</v>
      </c>
      <c r="I8" s="26">
        <v>46</v>
      </c>
      <c r="J8" s="25">
        <v>5</v>
      </c>
      <c r="K8" s="165">
        <v>50</v>
      </c>
      <c r="L8" s="51">
        <v>1</v>
      </c>
      <c r="M8" s="27">
        <v>100</v>
      </c>
      <c r="N8" s="25"/>
      <c r="O8" s="169"/>
      <c r="P8" s="104"/>
      <c r="Q8" s="105"/>
      <c r="R8" s="25"/>
      <c r="S8" s="169"/>
      <c r="T8" s="56"/>
      <c r="U8" s="26"/>
      <c r="V8" s="159"/>
      <c r="W8" s="159"/>
      <c r="X8" s="56">
        <v>7</v>
      </c>
      <c r="Y8" s="169">
        <v>46</v>
      </c>
      <c r="Z8" s="25"/>
      <c r="AA8" s="26"/>
      <c r="AB8" s="4">
        <f>G8+I8+K8*1.5+M8+O8*1.5+Q8+S8*1.5+U8+W8+Y8*1.5+AA8</f>
        <v>355</v>
      </c>
      <c r="AC8" s="3">
        <f t="shared" si="0"/>
        <v>261</v>
      </c>
      <c r="AD8" s="23">
        <f t="shared" si="1"/>
        <v>6</v>
      </c>
      <c r="AE8" s="134">
        <v>5</v>
      </c>
    </row>
    <row r="9" spans="1:31" ht="18">
      <c r="A9" s="62"/>
      <c r="B9" s="65">
        <v>37197</v>
      </c>
      <c r="C9" s="62" t="s">
        <v>742</v>
      </c>
      <c r="D9" s="62" t="s">
        <v>743</v>
      </c>
      <c r="E9" s="62" t="s">
        <v>250</v>
      </c>
      <c r="F9" s="66">
        <v>7</v>
      </c>
      <c r="G9" s="26">
        <v>44</v>
      </c>
      <c r="H9" s="25">
        <v>3</v>
      </c>
      <c r="I9" s="26">
        <v>65</v>
      </c>
      <c r="J9" s="25">
        <v>18</v>
      </c>
      <c r="K9" s="166">
        <v>26</v>
      </c>
      <c r="L9" s="51">
        <v>1</v>
      </c>
      <c r="M9" s="27">
        <v>100</v>
      </c>
      <c r="N9" s="25">
        <v>7</v>
      </c>
      <c r="O9" s="169">
        <v>55</v>
      </c>
      <c r="P9" s="104"/>
      <c r="Q9" s="105"/>
      <c r="R9" s="25"/>
      <c r="S9" s="169"/>
      <c r="T9" s="56">
        <v>10</v>
      </c>
      <c r="U9" s="26">
        <v>40</v>
      </c>
      <c r="V9" s="159"/>
      <c r="W9" s="159"/>
      <c r="X9" s="56">
        <v>24</v>
      </c>
      <c r="Y9" s="170">
        <v>22</v>
      </c>
      <c r="Z9" s="25"/>
      <c r="AA9" s="26"/>
      <c r="AB9" s="4">
        <f>G9+I9+K9*1.5+M9+O9*1.5+Q9+S9*1.5+U9+W9+Y9*1.5+AA9-K9*1.5-Y9*1.5</f>
        <v>331.5</v>
      </c>
      <c r="AC9" s="3">
        <f t="shared" si="0"/>
        <v>290</v>
      </c>
      <c r="AD9" s="23">
        <f t="shared" si="1"/>
        <v>7</v>
      </c>
      <c r="AE9" s="134">
        <v>7</v>
      </c>
    </row>
    <row r="10" spans="1:31" ht="18">
      <c r="A10" s="62" t="s">
        <v>700</v>
      </c>
      <c r="B10" s="79">
        <v>37077</v>
      </c>
      <c r="C10" s="62" t="s">
        <v>1009</v>
      </c>
      <c r="D10" s="62" t="s">
        <v>1010</v>
      </c>
      <c r="E10" s="62" t="s">
        <v>32</v>
      </c>
      <c r="F10" s="66"/>
      <c r="G10" s="26"/>
      <c r="H10" s="25">
        <v>12</v>
      </c>
      <c r="I10" s="142">
        <v>34</v>
      </c>
      <c r="J10" s="25"/>
      <c r="K10" s="165"/>
      <c r="L10" s="51">
        <v>3</v>
      </c>
      <c r="M10" s="27">
        <v>65</v>
      </c>
      <c r="N10" s="25">
        <v>16</v>
      </c>
      <c r="O10" s="169">
        <v>32</v>
      </c>
      <c r="P10" s="104"/>
      <c r="Q10" s="105"/>
      <c r="R10" s="25">
        <v>6</v>
      </c>
      <c r="S10" s="169">
        <v>46</v>
      </c>
      <c r="T10" s="56">
        <v>2</v>
      </c>
      <c r="U10" s="26">
        <v>80</v>
      </c>
      <c r="V10" s="159"/>
      <c r="W10" s="159"/>
      <c r="X10" s="56">
        <v>8</v>
      </c>
      <c r="Y10" s="169">
        <v>44</v>
      </c>
      <c r="Z10" s="25"/>
      <c r="AA10" s="26"/>
      <c r="AB10" s="4">
        <f>G10+I10+K10*1.5+M10+O10*1.5+Q10+S10*1.5+U10+W10+Y10*1.5+AA10-I10</f>
        <v>328</v>
      </c>
      <c r="AC10" s="3">
        <f t="shared" si="0"/>
        <v>177</v>
      </c>
      <c r="AD10" s="23">
        <f t="shared" si="1"/>
        <v>8</v>
      </c>
      <c r="AE10" s="152">
        <v>6</v>
      </c>
    </row>
    <row r="11" spans="1:31" ht="18">
      <c r="A11" s="62" t="s">
        <v>618</v>
      </c>
      <c r="B11" s="65">
        <v>37388</v>
      </c>
      <c r="C11" s="62" t="s">
        <v>185</v>
      </c>
      <c r="D11" s="62" t="s">
        <v>402</v>
      </c>
      <c r="E11" s="62" t="s">
        <v>246</v>
      </c>
      <c r="F11" s="66">
        <v>3</v>
      </c>
      <c r="G11" s="26">
        <v>65</v>
      </c>
      <c r="H11" s="25">
        <v>5</v>
      </c>
      <c r="I11" s="26">
        <v>55</v>
      </c>
      <c r="J11" s="25"/>
      <c r="K11" s="165"/>
      <c r="L11" s="51"/>
      <c r="M11" s="27"/>
      <c r="N11" s="25">
        <v>33</v>
      </c>
      <c r="O11" s="170">
        <v>15</v>
      </c>
      <c r="P11" s="104"/>
      <c r="Q11" s="105"/>
      <c r="R11" s="25">
        <v>5</v>
      </c>
      <c r="S11" s="169">
        <v>50</v>
      </c>
      <c r="T11" s="56">
        <v>4</v>
      </c>
      <c r="U11" s="26">
        <v>55</v>
      </c>
      <c r="V11" s="159"/>
      <c r="W11" s="159"/>
      <c r="X11" s="56">
        <v>9</v>
      </c>
      <c r="Y11" s="169">
        <v>42</v>
      </c>
      <c r="Z11" s="25"/>
      <c r="AA11" s="26"/>
      <c r="AB11" s="4">
        <f>G11+I11+K11*1.5+M11+O11*1.5+Q11+S11*1.5+U11+W11+Y11*1.5+AA11-O11*1.5</f>
        <v>313</v>
      </c>
      <c r="AC11" s="3">
        <f t="shared" si="0"/>
        <v>185</v>
      </c>
      <c r="AD11" s="23">
        <f t="shared" si="1"/>
        <v>9</v>
      </c>
      <c r="AE11" s="134">
        <v>6</v>
      </c>
    </row>
    <row r="12" spans="1:31" ht="18">
      <c r="A12" s="62" t="s">
        <v>617</v>
      </c>
      <c r="B12" s="65">
        <v>37375</v>
      </c>
      <c r="C12" s="62" t="s">
        <v>186</v>
      </c>
      <c r="D12" s="62" t="s">
        <v>588</v>
      </c>
      <c r="E12" s="62" t="s">
        <v>246</v>
      </c>
      <c r="F12" s="66">
        <v>3</v>
      </c>
      <c r="G12" s="26">
        <v>65</v>
      </c>
      <c r="H12" s="25">
        <v>6</v>
      </c>
      <c r="I12" s="143">
        <v>50</v>
      </c>
      <c r="J12" s="25">
        <v>9</v>
      </c>
      <c r="K12" s="165">
        <v>40</v>
      </c>
      <c r="L12" s="51">
        <v>4</v>
      </c>
      <c r="M12" s="27">
        <v>55</v>
      </c>
      <c r="N12" s="25">
        <v>10</v>
      </c>
      <c r="O12" s="169">
        <v>44</v>
      </c>
      <c r="P12" s="104"/>
      <c r="Q12" s="105"/>
      <c r="R12" s="25">
        <v>8</v>
      </c>
      <c r="S12" s="169">
        <v>42</v>
      </c>
      <c r="T12" s="56"/>
      <c r="U12" s="26"/>
      <c r="V12" s="159"/>
      <c r="W12" s="159"/>
      <c r="X12" s="56">
        <v>15</v>
      </c>
      <c r="Y12" s="170">
        <v>32</v>
      </c>
      <c r="Z12" s="25"/>
      <c r="AA12" s="26"/>
      <c r="AB12" s="4">
        <f>G12+I12+K12*1.5+M12+O12*1.5+Q12+S12*1.5+U12+W12+Y12*1.5+AA12-I12-Y12*1.5</f>
        <v>309</v>
      </c>
      <c r="AC12" s="3">
        <f t="shared" si="0"/>
        <v>296</v>
      </c>
      <c r="AD12" s="23">
        <f t="shared" si="1"/>
        <v>10</v>
      </c>
      <c r="AE12" s="134">
        <v>7</v>
      </c>
    </row>
    <row r="13" spans="1:31" ht="18">
      <c r="A13" s="62" t="s">
        <v>1076</v>
      </c>
      <c r="B13" s="65">
        <v>37151</v>
      </c>
      <c r="C13" s="62" t="s">
        <v>1075</v>
      </c>
      <c r="D13" s="62" t="s">
        <v>147</v>
      </c>
      <c r="E13" s="62" t="s">
        <v>443</v>
      </c>
      <c r="F13" s="66"/>
      <c r="G13" s="26"/>
      <c r="H13" s="25"/>
      <c r="I13" s="26"/>
      <c r="J13" s="25">
        <v>10</v>
      </c>
      <c r="K13" s="165">
        <v>38</v>
      </c>
      <c r="L13" s="51"/>
      <c r="M13" s="27"/>
      <c r="N13" s="25">
        <v>12</v>
      </c>
      <c r="O13" s="169">
        <v>40</v>
      </c>
      <c r="P13" s="104"/>
      <c r="Q13" s="105"/>
      <c r="R13" s="25">
        <v>7</v>
      </c>
      <c r="S13" s="169">
        <v>44</v>
      </c>
      <c r="T13" s="56">
        <v>3</v>
      </c>
      <c r="U13" s="26">
        <v>65</v>
      </c>
      <c r="V13" s="159"/>
      <c r="W13" s="159"/>
      <c r="X13" s="56">
        <v>14</v>
      </c>
      <c r="Y13" s="169">
        <v>34</v>
      </c>
      <c r="Z13" s="25"/>
      <c r="AA13" s="26"/>
      <c r="AB13" s="4">
        <f>G13+I13+K13*1.5+M13+O13*1.5+Q13+S13*1.5+U13+W13+Y13*1.5+AA13</f>
        <v>299</v>
      </c>
      <c r="AC13" s="3">
        <f t="shared" si="0"/>
        <v>122</v>
      </c>
      <c r="AD13" s="23">
        <f t="shared" si="1"/>
        <v>11</v>
      </c>
      <c r="AE13" s="152">
        <v>5</v>
      </c>
    </row>
    <row r="14" spans="1:31" ht="18">
      <c r="A14" s="62" t="s">
        <v>619</v>
      </c>
      <c r="B14" s="65">
        <v>37547</v>
      </c>
      <c r="C14" s="62" t="s">
        <v>590</v>
      </c>
      <c r="D14" s="62" t="s">
        <v>521</v>
      </c>
      <c r="E14" s="62" t="s">
        <v>449</v>
      </c>
      <c r="F14" s="66">
        <v>4</v>
      </c>
      <c r="G14" s="26">
        <v>55</v>
      </c>
      <c r="H14" s="25">
        <v>1</v>
      </c>
      <c r="I14" s="26">
        <v>100</v>
      </c>
      <c r="J14" s="25">
        <v>6</v>
      </c>
      <c r="K14" s="165">
        <v>46</v>
      </c>
      <c r="L14" s="51"/>
      <c r="M14" s="27"/>
      <c r="N14" s="25">
        <v>9</v>
      </c>
      <c r="O14" s="169">
        <v>46</v>
      </c>
      <c r="P14" s="104"/>
      <c r="Q14" s="105"/>
      <c r="R14" s="25"/>
      <c r="S14" s="169"/>
      <c r="T14" s="56"/>
      <c r="U14" s="26"/>
      <c r="V14" s="159"/>
      <c r="W14" s="159"/>
      <c r="X14" s="56"/>
      <c r="Y14" s="169"/>
      <c r="Z14" s="25"/>
      <c r="AA14" s="26"/>
      <c r="AB14" s="4">
        <f>G14+I14+K14*1.5+M14+O14*1.5+Q14+S14*1.5+U14+W14+Y14*1.5+AA14</f>
        <v>293</v>
      </c>
      <c r="AC14" s="3">
        <f t="shared" si="0"/>
        <v>247</v>
      </c>
      <c r="AD14" s="23">
        <f t="shared" si="1"/>
        <v>12</v>
      </c>
      <c r="AE14" s="33">
        <v>4</v>
      </c>
    </row>
    <row r="15" spans="1:31" ht="18">
      <c r="A15" s="62" t="s">
        <v>700</v>
      </c>
      <c r="B15" s="65">
        <v>37034</v>
      </c>
      <c r="C15" s="62" t="s">
        <v>675</v>
      </c>
      <c r="D15" s="62" t="s">
        <v>25</v>
      </c>
      <c r="E15" s="62" t="s">
        <v>589</v>
      </c>
      <c r="F15" s="66">
        <v>5</v>
      </c>
      <c r="G15" s="26">
        <v>50</v>
      </c>
      <c r="H15" s="25">
        <v>13</v>
      </c>
      <c r="I15" s="27">
        <v>32</v>
      </c>
      <c r="J15" s="25"/>
      <c r="K15" s="165"/>
      <c r="L15" s="51">
        <v>3</v>
      </c>
      <c r="M15" s="27">
        <v>65</v>
      </c>
      <c r="N15" s="25"/>
      <c r="O15" s="169"/>
      <c r="P15" s="104"/>
      <c r="Q15" s="105"/>
      <c r="R15" s="25">
        <v>11</v>
      </c>
      <c r="S15" s="169">
        <v>36</v>
      </c>
      <c r="T15" s="56">
        <v>2</v>
      </c>
      <c r="U15" s="26">
        <v>80</v>
      </c>
      <c r="V15" s="159"/>
      <c r="W15" s="159"/>
      <c r="X15" s="56"/>
      <c r="Y15" s="169"/>
      <c r="Z15" s="25"/>
      <c r="AA15" s="26"/>
      <c r="AB15" s="4">
        <f>G15+I15+K15*1.5+M15+O15*1.5+Q15+S15*1.5+U15+W15+Y15*1.5+AA15</f>
        <v>281</v>
      </c>
      <c r="AC15" s="3">
        <f t="shared" si="0"/>
        <v>183</v>
      </c>
      <c r="AD15" s="23">
        <f t="shared" si="1"/>
        <v>13</v>
      </c>
      <c r="AE15" s="134">
        <v>5</v>
      </c>
    </row>
    <row r="16" spans="1:31" ht="18">
      <c r="A16" s="62" t="s">
        <v>570</v>
      </c>
      <c r="B16" s="65">
        <v>37111</v>
      </c>
      <c r="C16" s="62" t="s">
        <v>676</v>
      </c>
      <c r="D16" s="62" t="s">
        <v>191</v>
      </c>
      <c r="E16" s="62" t="s">
        <v>589</v>
      </c>
      <c r="F16" s="66">
        <v>7</v>
      </c>
      <c r="G16" s="143">
        <v>44</v>
      </c>
      <c r="H16" s="25"/>
      <c r="I16" s="26"/>
      <c r="J16" s="25">
        <v>12</v>
      </c>
      <c r="K16" s="165">
        <v>34</v>
      </c>
      <c r="L16" s="51">
        <v>6</v>
      </c>
      <c r="M16" s="27">
        <v>46</v>
      </c>
      <c r="N16" s="25">
        <v>13</v>
      </c>
      <c r="O16" s="169">
        <v>38</v>
      </c>
      <c r="P16" s="104"/>
      <c r="Q16" s="105"/>
      <c r="R16" s="25">
        <v>10</v>
      </c>
      <c r="S16" s="169">
        <v>38</v>
      </c>
      <c r="T16" s="56">
        <v>4</v>
      </c>
      <c r="U16" s="26">
        <v>55</v>
      </c>
      <c r="V16" s="159"/>
      <c r="W16" s="159"/>
      <c r="X16" s="56">
        <v>20</v>
      </c>
      <c r="Y16" s="169">
        <v>26</v>
      </c>
      <c r="Z16" s="25"/>
      <c r="AA16" s="26"/>
      <c r="AB16" s="4">
        <f>G16+I16+K16*1.5+M16+O16*1.5+Q16+S16*1.5+U16+W16+Y16*1.5+AA16-G16-Y16*1.5</f>
        <v>266</v>
      </c>
      <c r="AC16" s="3">
        <f t="shared" si="0"/>
        <v>200</v>
      </c>
      <c r="AD16" s="23">
        <f t="shared" si="1"/>
        <v>14</v>
      </c>
      <c r="AE16" s="134">
        <v>7</v>
      </c>
    </row>
    <row r="17" spans="1:31" ht="18">
      <c r="A17" s="62" t="s">
        <v>702</v>
      </c>
      <c r="B17" s="65">
        <v>36964</v>
      </c>
      <c r="C17" s="62" t="s">
        <v>131</v>
      </c>
      <c r="D17" s="62" t="s">
        <v>51</v>
      </c>
      <c r="E17" s="62" t="s">
        <v>443</v>
      </c>
      <c r="F17" s="66">
        <v>6</v>
      </c>
      <c r="G17" s="26">
        <v>46</v>
      </c>
      <c r="H17" s="25"/>
      <c r="I17" s="26"/>
      <c r="J17" s="25">
        <v>8</v>
      </c>
      <c r="K17" s="165">
        <v>42</v>
      </c>
      <c r="L17" s="51"/>
      <c r="M17" s="27"/>
      <c r="N17" s="25">
        <v>18</v>
      </c>
      <c r="O17" s="169">
        <v>30</v>
      </c>
      <c r="P17" s="104"/>
      <c r="Q17" s="105"/>
      <c r="R17" s="25">
        <v>13</v>
      </c>
      <c r="S17" s="169">
        <v>32</v>
      </c>
      <c r="T17" s="56"/>
      <c r="U17" s="26"/>
      <c r="V17" s="159"/>
      <c r="W17" s="159"/>
      <c r="X17" s="56">
        <v>13</v>
      </c>
      <c r="Y17" s="169">
        <v>36</v>
      </c>
      <c r="Z17" s="25"/>
      <c r="AA17" s="26"/>
      <c r="AB17" s="4">
        <f>G17+I17+K17*1.5+M17+O17*1.5+Q17+S17*1.5+U17+W17+Y17*1.5+AA17</f>
        <v>256</v>
      </c>
      <c r="AC17" s="3">
        <f t="shared" si="0"/>
        <v>150</v>
      </c>
      <c r="AD17" s="23">
        <f t="shared" si="1"/>
        <v>15</v>
      </c>
      <c r="AE17" s="134">
        <v>5</v>
      </c>
    </row>
    <row r="18" spans="1:31" ht="18">
      <c r="A18" s="62" t="s">
        <v>614</v>
      </c>
      <c r="B18" s="65">
        <v>37369</v>
      </c>
      <c r="C18" s="62" t="s">
        <v>132</v>
      </c>
      <c r="D18" s="62" t="s">
        <v>133</v>
      </c>
      <c r="E18" s="62" t="s">
        <v>241</v>
      </c>
      <c r="F18" s="66">
        <v>1</v>
      </c>
      <c r="G18" s="26">
        <v>100</v>
      </c>
      <c r="H18" s="25">
        <v>13</v>
      </c>
      <c r="I18" s="27">
        <v>34</v>
      </c>
      <c r="J18" s="25">
        <v>23</v>
      </c>
      <c r="K18" s="166">
        <v>21</v>
      </c>
      <c r="L18" s="51">
        <v>7</v>
      </c>
      <c r="M18" s="27">
        <v>44</v>
      </c>
      <c r="N18" s="25"/>
      <c r="O18" s="169"/>
      <c r="P18" s="104"/>
      <c r="Q18" s="105"/>
      <c r="R18" s="25"/>
      <c r="S18" s="169"/>
      <c r="T18" s="56">
        <v>9</v>
      </c>
      <c r="U18" s="26">
        <v>42</v>
      </c>
      <c r="V18" s="159"/>
      <c r="W18" s="159"/>
      <c r="X18" s="56">
        <v>22</v>
      </c>
      <c r="Y18" s="169">
        <v>24</v>
      </c>
      <c r="Z18" s="25"/>
      <c r="AA18" s="26"/>
      <c r="AB18" s="4">
        <f>G18+I18+K18*1.5+M18+O18*1.5+Q18+S18*1.5+U18+W18+Y18*1.5+AA18-K18*1.5</f>
        <v>256</v>
      </c>
      <c r="AC18" s="3">
        <f t="shared" si="0"/>
        <v>199</v>
      </c>
      <c r="AD18" s="23">
        <f t="shared" si="1"/>
        <v>16</v>
      </c>
      <c r="AE18" s="134">
        <v>6</v>
      </c>
    </row>
    <row r="19" spans="1:31" ht="18">
      <c r="A19" s="62" t="s">
        <v>616</v>
      </c>
      <c r="B19" s="65">
        <v>37522</v>
      </c>
      <c r="C19" s="62" t="s">
        <v>587</v>
      </c>
      <c r="D19" s="62" t="s">
        <v>128</v>
      </c>
      <c r="E19" s="62" t="s">
        <v>589</v>
      </c>
      <c r="F19" s="66">
        <v>2</v>
      </c>
      <c r="G19" s="26">
        <v>80</v>
      </c>
      <c r="H19" s="25"/>
      <c r="I19" s="26"/>
      <c r="J19" s="25">
        <v>15</v>
      </c>
      <c r="K19" s="165">
        <v>29</v>
      </c>
      <c r="L19" s="51">
        <v>9</v>
      </c>
      <c r="M19" s="27">
        <v>40</v>
      </c>
      <c r="N19" s="25">
        <v>26</v>
      </c>
      <c r="O19" s="170">
        <v>22</v>
      </c>
      <c r="P19" s="104"/>
      <c r="Q19" s="105"/>
      <c r="R19" s="25">
        <v>17</v>
      </c>
      <c r="S19" s="169">
        <v>27</v>
      </c>
      <c r="T19" s="56">
        <v>5</v>
      </c>
      <c r="U19" s="26">
        <v>50</v>
      </c>
      <c r="V19" s="159"/>
      <c r="W19" s="159"/>
      <c r="X19" s="56"/>
      <c r="Y19" s="169"/>
      <c r="Z19" s="25"/>
      <c r="AA19" s="26"/>
      <c r="AB19" s="4">
        <f>G19+I19+K19*1.5+M19+O19*1.5+Q19+S19*1.5+U19+W19+Y19*1.5+AA19-O19*1.5</f>
        <v>254</v>
      </c>
      <c r="AC19" s="3">
        <f t="shared" si="0"/>
        <v>198</v>
      </c>
      <c r="AD19" s="23">
        <f t="shared" si="1"/>
        <v>17</v>
      </c>
      <c r="AE19" s="134">
        <v>6</v>
      </c>
    </row>
    <row r="20" spans="1:31" ht="18">
      <c r="A20" s="62" t="s">
        <v>627</v>
      </c>
      <c r="B20" s="65">
        <v>37262</v>
      </c>
      <c r="C20" s="62" t="s">
        <v>74</v>
      </c>
      <c r="D20" s="62" t="s">
        <v>134</v>
      </c>
      <c r="E20" s="62" t="s">
        <v>443</v>
      </c>
      <c r="F20" s="66">
        <v>8</v>
      </c>
      <c r="G20" s="26">
        <v>42</v>
      </c>
      <c r="H20" s="25"/>
      <c r="I20" s="26"/>
      <c r="J20" s="25">
        <v>21</v>
      </c>
      <c r="K20" s="165">
        <v>23</v>
      </c>
      <c r="L20" s="51">
        <v>14</v>
      </c>
      <c r="M20" s="142">
        <v>30</v>
      </c>
      <c r="N20" s="25">
        <v>25</v>
      </c>
      <c r="O20" s="169">
        <v>23</v>
      </c>
      <c r="P20" s="104"/>
      <c r="Q20" s="105"/>
      <c r="R20" s="25">
        <v>18</v>
      </c>
      <c r="S20" s="169">
        <v>26</v>
      </c>
      <c r="T20" s="56">
        <v>11</v>
      </c>
      <c r="U20" s="26">
        <v>38</v>
      </c>
      <c r="V20" s="159"/>
      <c r="W20" s="159"/>
      <c r="X20" s="56">
        <v>21</v>
      </c>
      <c r="Y20" s="169">
        <v>25</v>
      </c>
      <c r="Z20" s="25"/>
      <c r="AA20" s="26"/>
      <c r="AB20" s="4">
        <f>G20+I20+K20*1.5+M20+O20*1.5+Q20+S20*1.5+U20+W20+Y20*1.5+AA20-M20</f>
        <v>225.5</v>
      </c>
      <c r="AC20" s="3">
        <f t="shared" si="0"/>
        <v>144</v>
      </c>
      <c r="AD20" s="23">
        <f t="shared" si="1"/>
        <v>18</v>
      </c>
      <c r="AE20" s="134">
        <v>6</v>
      </c>
    </row>
    <row r="21" spans="1:31" ht="18">
      <c r="A21" s="62" t="s">
        <v>1079</v>
      </c>
      <c r="B21" s="65">
        <v>37086</v>
      </c>
      <c r="C21" s="62" t="s">
        <v>1077</v>
      </c>
      <c r="D21" s="62" t="s">
        <v>1078</v>
      </c>
      <c r="E21" s="62" t="s">
        <v>1066</v>
      </c>
      <c r="F21" s="66"/>
      <c r="G21" s="26"/>
      <c r="H21" s="25"/>
      <c r="I21" s="26"/>
      <c r="J21" s="25">
        <v>11</v>
      </c>
      <c r="K21" s="165">
        <v>36</v>
      </c>
      <c r="L21" s="51"/>
      <c r="M21" s="27"/>
      <c r="N21" s="25">
        <v>20</v>
      </c>
      <c r="O21" s="169">
        <v>28</v>
      </c>
      <c r="P21" s="104"/>
      <c r="Q21" s="105"/>
      <c r="R21" s="25">
        <v>9</v>
      </c>
      <c r="S21" s="169">
        <v>40</v>
      </c>
      <c r="T21" s="56"/>
      <c r="U21" s="26"/>
      <c r="V21" s="159"/>
      <c r="W21" s="159"/>
      <c r="X21" s="56">
        <v>11</v>
      </c>
      <c r="Y21" s="169">
        <v>40</v>
      </c>
      <c r="Z21" s="25"/>
      <c r="AA21" s="26"/>
      <c r="AB21" s="4">
        <f>G21+I21+K21*1.5+M21+O21*1.5+Q21+S21*1.5+U21+W21+Y21*1.5+AA21</f>
        <v>216</v>
      </c>
      <c r="AC21" s="3">
        <f t="shared" si="0"/>
        <v>104</v>
      </c>
      <c r="AD21" s="23">
        <f t="shared" si="1"/>
        <v>19</v>
      </c>
      <c r="AE21" s="86">
        <v>4</v>
      </c>
    </row>
    <row r="22" spans="1:31" ht="18">
      <c r="A22" s="62" t="s">
        <v>706</v>
      </c>
      <c r="B22" s="65">
        <v>37115</v>
      </c>
      <c r="C22" s="62" t="s">
        <v>184</v>
      </c>
      <c r="D22" s="62" t="s">
        <v>380</v>
      </c>
      <c r="E22" s="62" t="s">
        <v>176</v>
      </c>
      <c r="F22" s="66">
        <v>10</v>
      </c>
      <c r="G22" s="69">
        <v>38</v>
      </c>
      <c r="H22" s="25"/>
      <c r="I22" s="26"/>
      <c r="J22" s="25">
        <v>16</v>
      </c>
      <c r="K22" s="165">
        <v>28</v>
      </c>
      <c r="L22" s="51">
        <v>5</v>
      </c>
      <c r="M22" s="27">
        <v>50</v>
      </c>
      <c r="N22" s="25">
        <v>24</v>
      </c>
      <c r="O22" s="169">
        <v>24</v>
      </c>
      <c r="P22" s="104"/>
      <c r="Q22" s="105"/>
      <c r="R22" s="25">
        <v>14</v>
      </c>
      <c r="S22" s="169">
        <v>30</v>
      </c>
      <c r="T22" s="56"/>
      <c r="U22" s="26"/>
      <c r="V22" s="159"/>
      <c r="W22" s="159"/>
      <c r="X22" s="56"/>
      <c r="Y22" s="169"/>
      <c r="Z22" s="25"/>
      <c r="AA22" s="26"/>
      <c r="AB22" s="4">
        <f>G22+I22+K22*1.5+M22+O22*1.5+Q22+S22*1.5+U22+W22+Y22*1.5+AA22</f>
        <v>211</v>
      </c>
      <c r="AC22" s="3">
        <f t="shared" si="0"/>
        <v>170</v>
      </c>
      <c r="AD22" s="23">
        <f t="shared" si="1"/>
        <v>20</v>
      </c>
      <c r="AE22" s="33">
        <v>5</v>
      </c>
    </row>
    <row r="23" spans="1:31" ht="18">
      <c r="A23" s="114" t="s">
        <v>1273</v>
      </c>
      <c r="B23" s="62">
        <v>2001</v>
      </c>
      <c r="C23" s="114" t="s">
        <v>1274</v>
      </c>
      <c r="D23" s="114" t="s">
        <v>72</v>
      </c>
      <c r="E23" s="62" t="s">
        <v>443</v>
      </c>
      <c r="F23" s="66"/>
      <c r="G23" s="69"/>
      <c r="H23" s="25"/>
      <c r="I23" s="26"/>
      <c r="J23" s="25"/>
      <c r="K23" s="165"/>
      <c r="L23" s="51">
        <v>12</v>
      </c>
      <c r="M23" s="27">
        <v>34</v>
      </c>
      <c r="N23" s="25">
        <v>19</v>
      </c>
      <c r="O23" s="169">
        <v>29</v>
      </c>
      <c r="P23" s="104"/>
      <c r="Q23" s="105"/>
      <c r="R23" s="25">
        <v>15</v>
      </c>
      <c r="S23" s="169">
        <v>29</v>
      </c>
      <c r="T23" s="56">
        <v>6</v>
      </c>
      <c r="U23" s="26">
        <v>46</v>
      </c>
      <c r="V23" s="159"/>
      <c r="W23" s="159"/>
      <c r="X23" s="56">
        <v>17</v>
      </c>
      <c r="Y23" s="169">
        <v>29</v>
      </c>
      <c r="Z23" s="25"/>
      <c r="AA23" s="26"/>
      <c r="AB23" s="4">
        <f>G23+I23+K23*1.5+M23+O23*1.5+Q23+S23*1.5+U23+W23+Y23*1.5+AA23</f>
        <v>210.5</v>
      </c>
      <c r="AC23" s="3">
        <f t="shared" si="0"/>
        <v>92</v>
      </c>
      <c r="AD23" s="23">
        <f t="shared" si="1"/>
        <v>21</v>
      </c>
      <c r="AE23" s="152">
        <v>5</v>
      </c>
    </row>
    <row r="24" spans="1:31" ht="18">
      <c r="A24" s="62" t="s">
        <v>631</v>
      </c>
      <c r="B24" s="65">
        <v>37408</v>
      </c>
      <c r="C24" s="62" t="s">
        <v>135</v>
      </c>
      <c r="D24" s="62" t="s">
        <v>130</v>
      </c>
      <c r="E24" s="62" t="s">
        <v>443</v>
      </c>
      <c r="F24" s="66">
        <v>12</v>
      </c>
      <c r="G24" s="173">
        <v>34</v>
      </c>
      <c r="H24" s="25"/>
      <c r="I24" s="26"/>
      <c r="J24" s="25">
        <v>19</v>
      </c>
      <c r="K24" s="165">
        <v>25</v>
      </c>
      <c r="L24" s="51">
        <v>10</v>
      </c>
      <c r="M24" s="27">
        <v>38</v>
      </c>
      <c r="N24" s="25">
        <v>29</v>
      </c>
      <c r="O24" s="170">
        <v>19</v>
      </c>
      <c r="P24" s="104"/>
      <c r="Q24" s="105"/>
      <c r="R24" s="25">
        <v>20</v>
      </c>
      <c r="S24" s="169">
        <v>24</v>
      </c>
      <c r="T24" s="56">
        <v>6</v>
      </c>
      <c r="U24" s="26">
        <v>46</v>
      </c>
      <c r="V24" s="159"/>
      <c r="W24" s="159"/>
      <c r="X24" s="56">
        <v>18</v>
      </c>
      <c r="Y24" s="169">
        <v>28</v>
      </c>
      <c r="Z24" s="25"/>
      <c r="AA24" s="26"/>
      <c r="AB24" s="4">
        <f>G24+I24+K24*1.5+M24+O24*1.5+Q24+S24*1.5+U24+W24+Y24*1.5+AA24-O24*1.5-G24</f>
        <v>199.5</v>
      </c>
      <c r="AC24" s="3">
        <f t="shared" si="0"/>
        <v>140</v>
      </c>
      <c r="AD24" s="23">
        <f t="shared" si="1"/>
        <v>22</v>
      </c>
      <c r="AE24" s="134">
        <v>7</v>
      </c>
    </row>
    <row r="25" spans="1:31" ht="18">
      <c r="A25" s="62" t="s">
        <v>705</v>
      </c>
      <c r="B25" s="65">
        <v>37285</v>
      </c>
      <c r="C25" s="62" t="s">
        <v>187</v>
      </c>
      <c r="D25" s="62" t="s">
        <v>63</v>
      </c>
      <c r="E25" s="62" t="s">
        <v>176</v>
      </c>
      <c r="F25" s="66">
        <v>10</v>
      </c>
      <c r="G25" s="69">
        <v>38</v>
      </c>
      <c r="H25" s="25">
        <v>15</v>
      </c>
      <c r="I25" s="142">
        <v>30</v>
      </c>
      <c r="J25" s="25">
        <v>26</v>
      </c>
      <c r="K25" s="166">
        <v>18</v>
      </c>
      <c r="L25" s="51">
        <v>5</v>
      </c>
      <c r="M25" s="27">
        <v>50</v>
      </c>
      <c r="N25" s="25">
        <v>31</v>
      </c>
      <c r="O25" s="170">
        <v>17</v>
      </c>
      <c r="P25" s="104"/>
      <c r="Q25" s="105"/>
      <c r="R25" s="25">
        <v>23</v>
      </c>
      <c r="S25" s="169">
        <v>21</v>
      </c>
      <c r="T25" s="56">
        <v>8</v>
      </c>
      <c r="U25" s="26">
        <v>44</v>
      </c>
      <c r="V25" s="159"/>
      <c r="W25" s="159"/>
      <c r="X25" s="56">
        <v>23</v>
      </c>
      <c r="Y25" s="169">
        <v>23</v>
      </c>
      <c r="Z25" s="25"/>
      <c r="AA25" s="26"/>
      <c r="AB25" s="4">
        <f>G25+I25+K25*1.5+M25+O25*1.5+Q25+S25*1.5+U25+W25+Y25*1.5+AA25-O25*1.5-K25*1.5-I25</f>
        <v>198</v>
      </c>
      <c r="AC25" s="3">
        <f t="shared" si="0"/>
        <v>174</v>
      </c>
      <c r="AD25" s="23">
        <f t="shared" si="1"/>
        <v>23</v>
      </c>
      <c r="AE25" s="134">
        <v>8</v>
      </c>
    </row>
    <row r="26" spans="1:31" ht="18">
      <c r="A26" s="62" t="s">
        <v>1012</v>
      </c>
      <c r="B26" s="79">
        <v>37103</v>
      </c>
      <c r="C26" s="62" t="s">
        <v>1014</v>
      </c>
      <c r="D26" s="62" t="s">
        <v>1015</v>
      </c>
      <c r="E26" s="62" t="s">
        <v>1013</v>
      </c>
      <c r="F26" s="66"/>
      <c r="G26" s="69"/>
      <c r="H26" s="25">
        <v>16</v>
      </c>
      <c r="I26" s="27">
        <v>28</v>
      </c>
      <c r="J26" s="25">
        <v>24</v>
      </c>
      <c r="K26" s="165">
        <v>20</v>
      </c>
      <c r="L26" s="51">
        <v>6</v>
      </c>
      <c r="M26" s="27">
        <v>46</v>
      </c>
      <c r="N26" s="25"/>
      <c r="O26" s="169"/>
      <c r="P26" s="104"/>
      <c r="Q26" s="105"/>
      <c r="R26" s="25"/>
      <c r="S26" s="169"/>
      <c r="T26" s="56">
        <v>9</v>
      </c>
      <c r="U26" s="26">
        <v>42</v>
      </c>
      <c r="V26" s="159"/>
      <c r="W26" s="159"/>
      <c r="X26" s="56">
        <v>16</v>
      </c>
      <c r="Y26" s="169">
        <v>30</v>
      </c>
      <c r="Z26" s="25"/>
      <c r="AA26" s="26"/>
      <c r="AB26" s="4">
        <f t="shared" ref="AB26:AB57" si="2">G26+I26+K26*1.5+M26+O26*1.5+Q26+S26*1.5+U26+W26+Y26*1.5+AA26</f>
        <v>191</v>
      </c>
      <c r="AC26" s="3">
        <f t="shared" si="0"/>
        <v>94</v>
      </c>
      <c r="AD26" s="23">
        <f t="shared" si="1"/>
        <v>24</v>
      </c>
      <c r="AE26" s="152">
        <v>5</v>
      </c>
    </row>
    <row r="27" spans="1:31" ht="18">
      <c r="A27" s="62" t="s">
        <v>1004</v>
      </c>
      <c r="B27" s="79">
        <v>37063</v>
      </c>
      <c r="C27" s="62" t="s">
        <v>1007</v>
      </c>
      <c r="D27" s="62" t="s">
        <v>1008</v>
      </c>
      <c r="E27" s="62" t="s">
        <v>797</v>
      </c>
      <c r="F27" s="66"/>
      <c r="G27" s="69"/>
      <c r="H27" s="25">
        <v>11</v>
      </c>
      <c r="I27" s="27">
        <v>36</v>
      </c>
      <c r="J27" s="25">
        <v>14</v>
      </c>
      <c r="K27" s="165">
        <v>30</v>
      </c>
      <c r="L27" s="51"/>
      <c r="M27" s="27"/>
      <c r="N27" s="25">
        <v>15</v>
      </c>
      <c r="O27" s="169">
        <v>34</v>
      </c>
      <c r="P27" s="104"/>
      <c r="Q27" s="105"/>
      <c r="R27" s="25"/>
      <c r="S27" s="169"/>
      <c r="T27" s="56"/>
      <c r="U27" s="26"/>
      <c r="V27" s="159"/>
      <c r="W27" s="159"/>
      <c r="X27" s="56">
        <v>12</v>
      </c>
      <c r="Y27" s="169">
        <v>38</v>
      </c>
      <c r="Z27" s="25"/>
      <c r="AA27" s="26"/>
      <c r="AB27" s="4">
        <f t="shared" si="2"/>
        <v>189</v>
      </c>
      <c r="AC27" s="3">
        <f t="shared" si="0"/>
        <v>100</v>
      </c>
      <c r="AD27" s="23">
        <f t="shared" si="1"/>
        <v>25</v>
      </c>
      <c r="AE27" s="86">
        <v>4</v>
      </c>
    </row>
    <row r="28" spans="1:31" ht="18">
      <c r="A28" s="62" t="s">
        <v>1085</v>
      </c>
      <c r="B28" s="65">
        <v>37078</v>
      </c>
      <c r="C28" s="62" t="s">
        <v>1083</v>
      </c>
      <c r="D28" s="62" t="s">
        <v>1084</v>
      </c>
      <c r="E28" s="62" t="s">
        <v>904</v>
      </c>
      <c r="F28" s="66"/>
      <c r="G28" s="69"/>
      <c r="H28" s="25"/>
      <c r="I28" s="26"/>
      <c r="J28" s="25">
        <v>20</v>
      </c>
      <c r="K28" s="165">
        <v>24</v>
      </c>
      <c r="L28" s="51">
        <v>11</v>
      </c>
      <c r="M28" s="27">
        <v>36</v>
      </c>
      <c r="N28" s="25">
        <v>28</v>
      </c>
      <c r="O28" s="169">
        <v>20</v>
      </c>
      <c r="P28" s="104"/>
      <c r="Q28" s="105"/>
      <c r="R28" s="25">
        <v>19</v>
      </c>
      <c r="S28" s="169">
        <v>25</v>
      </c>
      <c r="T28" s="56">
        <v>8</v>
      </c>
      <c r="U28" s="26">
        <v>44</v>
      </c>
      <c r="V28" s="159"/>
      <c r="W28" s="159"/>
      <c r="X28" s="56"/>
      <c r="Y28" s="169"/>
      <c r="Z28" s="25"/>
      <c r="AA28" s="26"/>
      <c r="AB28" s="4">
        <f t="shared" si="2"/>
        <v>183.5</v>
      </c>
      <c r="AC28" s="3">
        <f t="shared" si="0"/>
        <v>105</v>
      </c>
      <c r="AD28" s="23">
        <f t="shared" si="1"/>
        <v>26</v>
      </c>
      <c r="AE28" s="152">
        <v>5</v>
      </c>
    </row>
    <row r="29" spans="1:31" ht="18">
      <c r="A29" s="62" t="s">
        <v>620</v>
      </c>
      <c r="B29" s="65">
        <v>37501</v>
      </c>
      <c r="C29" s="62" t="s">
        <v>591</v>
      </c>
      <c r="D29" s="62" t="s">
        <v>120</v>
      </c>
      <c r="E29" s="62" t="s">
        <v>449</v>
      </c>
      <c r="F29" s="66">
        <v>4</v>
      </c>
      <c r="G29" s="69">
        <v>55</v>
      </c>
      <c r="H29" s="25">
        <v>12</v>
      </c>
      <c r="I29" s="27">
        <v>36</v>
      </c>
      <c r="J29" s="25">
        <v>17</v>
      </c>
      <c r="K29" s="165">
        <v>27</v>
      </c>
      <c r="L29" s="51">
        <v>15</v>
      </c>
      <c r="M29" s="27">
        <v>29</v>
      </c>
      <c r="N29" s="25"/>
      <c r="O29" s="169"/>
      <c r="P29" s="104"/>
      <c r="Q29" s="105"/>
      <c r="R29" s="25"/>
      <c r="S29" s="169"/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160.5</v>
      </c>
      <c r="AC29" s="3">
        <f t="shared" si="0"/>
        <v>147</v>
      </c>
      <c r="AD29" s="23">
        <f t="shared" si="1"/>
        <v>27</v>
      </c>
      <c r="AE29" s="33">
        <v>4</v>
      </c>
    </row>
    <row r="30" spans="1:31" ht="18">
      <c r="A30" s="114" t="s">
        <v>1271</v>
      </c>
      <c r="B30" s="62">
        <v>2002</v>
      </c>
      <c r="C30" s="114" t="s">
        <v>1215</v>
      </c>
      <c r="D30" s="114" t="s">
        <v>1272</v>
      </c>
      <c r="E30" s="62" t="s">
        <v>904</v>
      </c>
      <c r="F30" s="66"/>
      <c r="G30" s="69"/>
      <c r="H30" s="25"/>
      <c r="I30" s="26"/>
      <c r="J30" s="25"/>
      <c r="K30" s="165"/>
      <c r="L30" s="51">
        <v>11</v>
      </c>
      <c r="M30" s="27">
        <v>36</v>
      </c>
      <c r="N30" s="25">
        <v>23</v>
      </c>
      <c r="O30" s="169">
        <v>25</v>
      </c>
      <c r="P30" s="104"/>
      <c r="Q30" s="105"/>
      <c r="R30" s="25">
        <v>16</v>
      </c>
      <c r="S30" s="169">
        <v>28</v>
      </c>
      <c r="T30" s="56"/>
      <c r="U30" s="26"/>
      <c r="V30" s="159"/>
      <c r="W30" s="159"/>
      <c r="X30" s="56">
        <v>19</v>
      </c>
      <c r="Y30" s="169">
        <v>27</v>
      </c>
      <c r="Z30" s="25"/>
      <c r="AA30" s="26"/>
      <c r="AB30" s="4">
        <f t="shared" si="2"/>
        <v>156</v>
      </c>
      <c r="AC30" s="3">
        <f t="shared" si="0"/>
        <v>89</v>
      </c>
      <c r="AD30" s="23">
        <f t="shared" si="1"/>
        <v>28</v>
      </c>
      <c r="AE30" s="86">
        <v>4</v>
      </c>
    </row>
    <row r="31" spans="1:31" ht="18">
      <c r="A31" s="62" t="s">
        <v>703</v>
      </c>
      <c r="B31" s="65">
        <v>36948</v>
      </c>
      <c r="C31" s="62" t="s">
        <v>683</v>
      </c>
      <c r="D31" s="62" t="s">
        <v>684</v>
      </c>
      <c r="E31" s="62" t="s">
        <v>246</v>
      </c>
      <c r="F31" s="66">
        <v>9</v>
      </c>
      <c r="G31" s="69">
        <v>40</v>
      </c>
      <c r="H31" s="25"/>
      <c r="I31" s="26"/>
      <c r="J31" s="25">
        <v>22</v>
      </c>
      <c r="K31" s="165">
        <v>22</v>
      </c>
      <c r="L31" s="51">
        <v>8</v>
      </c>
      <c r="M31" s="27">
        <v>42</v>
      </c>
      <c r="N31" s="25"/>
      <c r="O31" s="169"/>
      <c r="P31" s="104"/>
      <c r="Q31" s="105"/>
      <c r="R31" s="25">
        <v>25</v>
      </c>
      <c r="S31" s="169">
        <v>19</v>
      </c>
      <c r="T31" s="56"/>
      <c r="U31" s="26"/>
      <c r="V31" s="159"/>
      <c r="W31" s="159"/>
      <c r="X31" s="56"/>
      <c r="Y31" s="169"/>
      <c r="Z31" s="25"/>
      <c r="AA31" s="26"/>
      <c r="AB31" s="4">
        <f t="shared" si="2"/>
        <v>143.5</v>
      </c>
      <c r="AC31" s="3">
        <f t="shared" si="0"/>
        <v>123</v>
      </c>
      <c r="AD31" s="23">
        <f t="shared" si="1"/>
        <v>29</v>
      </c>
      <c r="AE31" s="33">
        <v>4</v>
      </c>
    </row>
    <row r="32" spans="1:31" ht="18">
      <c r="A32" s="114" t="s">
        <v>1259</v>
      </c>
      <c r="B32" s="114">
        <v>2001</v>
      </c>
      <c r="C32" s="114" t="s">
        <v>1261</v>
      </c>
      <c r="D32" s="114" t="s">
        <v>1260</v>
      </c>
      <c r="E32" s="62" t="s">
        <v>1066</v>
      </c>
      <c r="F32" s="66"/>
      <c r="G32" s="69"/>
      <c r="H32" s="25"/>
      <c r="I32" s="26"/>
      <c r="J32" s="25"/>
      <c r="K32" s="165"/>
      <c r="L32" s="51">
        <v>2</v>
      </c>
      <c r="M32" s="27">
        <v>80</v>
      </c>
      <c r="N32" s="25">
        <v>11</v>
      </c>
      <c r="O32" s="169">
        <v>42</v>
      </c>
      <c r="P32" s="104"/>
      <c r="Q32" s="105"/>
      <c r="R32" s="25"/>
      <c r="S32" s="169"/>
      <c r="T32" s="56"/>
      <c r="U32" s="26"/>
      <c r="V32" s="159"/>
      <c r="W32" s="159"/>
      <c r="X32" s="56"/>
      <c r="Y32" s="169"/>
      <c r="Z32" s="25"/>
      <c r="AA32" s="26"/>
      <c r="AB32" s="4">
        <f t="shared" si="2"/>
        <v>143</v>
      </c>
      <c r="AC32" s="3">
        <f t="shared" si="0"/>
        <v>122</v>
      </c>
      <c r="AD32" s="23">
        <f t="shared" si="1"/>
        <v>30</v>
      </c>
      <c r="AE32">
        <v>2</v>
      </c>
    </row>
    <row r="33" spans="1:31" ht="18">
      <c r="A33" s="62" t="s">
        <v>628</v>
      </c>
      <c r="B33" s="65">
        <v>37301</v>
      </c>
      <c r="C33" s="62" t="s">
        <v>101</v>
      </c>
      <c r="D33" s="62" t="s">
        <v>70</v>
      </c>
      <c r="E33" s="62" t="s">
        <v>241</v>
      </c>
      <c r="F33" s="66">
        <v>10</v>
      </c>
      <c r="G33" s="69">
        <v>38</v>
      </c>
      <c r="H33" s="25">
        <v>16</v>
      </c>
      <c r="I33" s="27">
        <v>29</v>
      </c>
      <c r="J33" s="25">
        <v>28</v>
      </c>
      <c r="K33" s="165">
        <v>16</v>
      </c>
      <c r="L33" s="51">
        <v>7</v>
      </c>
      <c r="M33" s="27">
        <v>44</v>
      </c>
      <c r="N33" s="25"/>
      <c r="O33" s="169"/>
      <c r="P33" s="104"/>
      <c r="Q33" s="105"/>
      <c r="R33" s="25"/>
      <c r="S33" s="169"/>
      <c r="T33" s="56"/>
      <c r="U33" s="26"/>
      <c r="V33" s="159"/>
      <c r="W33" s="159"/>
      <c r="X33" s="56"/>
      <c r="Y33" s="169"/>
      <c r="Z33" s="25"/>
      <c r="AA33" s="26"/>
      <c r="AB33" s="4">
        <f t="shared" si="2"/>
        <v>135</v>
      </c>
      <c r="AC33" s="3">
        <f t="shared" si="0"/>
        <v>127</v>
      </c>
      <c r="AD33" s="23">
        <f t="shared" si="1"/>
        <v>31</v>
      </c>
      <c r="AE33" s="33">
        <v>4</v>
      </c>
    </row>
    <row r="34" spans="1:31" ht="18">
      <c r="A34" s="62" t="s">
        <v>997</v>
      </c>
      <c r="B34" s="79">
        <v>37261</v>
      </c>
      <c r="C34" s="62" t="s">
        <v>998</v>
      </c>
      <c r="D34" s="62" t="s">
        <v>999</v>
      </c>
      <c r="E34" s="62" t="s">
        <v>26</v>
      </c>
      <c r="F34" s="66"/>
      <c r="G34" s="69"/>
      <c r="H34" s="25">
        <v>17</v>
      </c>
      <c r="I34" s="27">
        <v>28</v>
      </c>
      <c r="J34" s="25">
        <v>27</v>
      </c>
      <c r="K34" s="165">
        <v>17</v>
      </c>
      <c r="L34" s="51">
        <v>9</v>
      </c>
      <c r="M34" s="27">
        <v>40</v>
      </c>
      <c r="N34" s="25"/>
      <c r="O34" s="169"/>
      <c r="P34" s="104"/>
      <c r="Q34" s="105"/>
      <c r="R34" s="25">
        <v>24</v>
      </c>
      <c r="S34" s="169">
        <v>20</v>
      </c>
      <c r="T34" s="56"/>
      <c r="U34" s="26"/>
      <c r="V34" s="159"/>
      <c r="W34" s="159"/>
      <c r="X34" s="56"/>
      <c r="Y34" s="169"/>
      <c r="Z34" s="25"/>
      <c r="AA34" s="26"/>
      <c r="AB34" s="4">
        <f t="shared" si="2"/>
        <v>123.5</v>
      </c>
      <c r="AC34" s="3">
        <f t="shared" si="0"/>
        <v>105</v>
      </c>
      <c r="AD34" s="23">
        <f t="shared" si="1"/>
        <v>32</v>
      </c>
      <c r="AE34" s="86">
        <v>4</v>
      </c>
    </row>
    <row r="35" spans="1:31" ht="18">
      <c r="A35" s="62" t="s">
        <v>623</v>
      </c>
      <c r="B35" s="65">
        <v>37580</v>
      </c>
      <c r="C35" s="62" t="s">
        <v>173</v>
      </c>
      <c r="D35" s="62" t="s">
        <v>592</v>
      </c>
      <c r="E35" s="62" t="s">
        <v>236</v>
      </c>
      <c r="F35" s="66">
        <v>6</v>
      </c>
      <c r="G35" s="69">
        <v>46</v>
      </c>
      <c r="H35" s="25"/>
      <c r="I35" s="26"/>
      <c r="J35" s="25"/>
      <c r="K35" s="165"/>
      <c r="L35" s="51">
        <v>10</v>
      </c>
      <c r="M35" s="27">
        <v>38</v>
      </c>
      <c r="N35" s="25">
        <v>30</v>
      </c>
      <c r="O35" s="169">
        <v>18</v>
      </c>
      <c r="P35" s="104"/>
      <c r="Q35" s="105"/>
      <c r="R35" s="25"/>
      <c r="S35" s="169"/>
      <c r="T35" s="56"/>
      <c r="U35" s="26"/>
      <c r="V35" s="159"/>
      <c r="W35" s="159"/>
      <c r="X35" s="56"/>
      <c r="Y35" s="169"/>
      <c r="Z35" s="25"/>
      <c r="AA35" s="26"/>
      <c r="AB35" s="4">
        <f t="shared" si="2"/>
        <v>111</v>
      </c>
      <c r="AC35" s="3">
        <f t="shared" ref="AC35:AC66" si="3">G35+I35+K35+M35+O35+Q35+S35+AA35</f>
        <v>102</v>
      </c>
      <c r="AD35" s="23">
        <f t="shared" si="1"/>
        <v>33</v>
      </c>
      <c r="AE35" s="33">
        <v>3</v>
      </c>
    </row>
    <row r="36" spans="1:31" ht="18">
      <c r="A36" s="62" t="s">
        <v>704</v>
      </c>
      <c r="B36" s="65">
        <v>37132</v>
      </c>
      <c r="C36" s="62" t="s">
        <v>685</v>
      </c>
      <c r="D36" s="62" t="s">
        <v>509</v>
      </c>
      <c r="E36" s="62" t="s">
        <v>246</v>
      </c>
      <c r="F36" s="66">
        <v>9</v>
      </c>
      <c r="G36" s="69">
        <v>40</v>
      </c>
      <c r="H36" s="25"/>
      <c r="I36" s="26"/>
      <c r="J36" s="25">
        <v>29</v>
      </c>
      <c r="K36" s="165">
        <v>15</v>
      </c>
      <c r="L36" s="51"/>
      <c r="M36" s="27"/>
      <c r="N36" s="25"/>
      <c r="O36" s="169"/>
      <c r="P36" s="104"/>
      <c r="Q36" s="105"/>
      <c r="R36" s="25">
        <v>22</v>
      </c>
      <c r="S36" s="169">
        <v>22</v>
      </c>
      <c r="T36" s="56"/>
      <c r="U36" s="26"/>
      <c r="V36" s="159"/>
      <c r="W36" s="159"/>
      <c r="X36" s="56"/>
      <c r="Y36" s="169"/>
      <c r="Z36" s="25"/>
      <c r="AA36" s="26"/>
      <c r="AB36" s="4">
        <f t="shared" si="2"/>
        <v>95.5</v>
      </c>
      <c r="AC36" s="3">
        <f t="shared" si="3"/>
        <v>77</v>
      </c>
      <c r="AD36" s="23">
        <f t="shared" ref="AD36:AD67" si="4">AD35+1</f>
        <v>34</v>
      </c>
      <c r="AE36" s="33">
        <v>3</v>
      </c>
    </row>
    <row r="37" spans="1:31" ht="18">
      <c r="A37" s="62"/>
      <c r="B37" s="65"/>
      <c r="C37" s="62" t="s">
        <v>1414</v>
      </c>
      <c r="D37" s="62" t="s">
        <v>1415</v>
      </c>
      <c r="E37" s="62" t="s">
        <v>1230</v>
      </c>
      <c r="F37" s="66"/>
      <c r="G37" s="69"/>
      <c r="H37" s="25"/>
      <c r="I37" s="26"/>
      <c r="J37" s="25"/>
      <c r="K37" s="165"/>
      <c r="L37" s="51"/>
      <c r="M37" s="27"/>
      <c r="N37" s="25"/>
      <c r="O37" s="169"/>
      <c r="P37" s="104"/>
      <c r="Q37" s="105"/>
      <c r="R37" s="25">
        <v>12</v>
      </c>
      <c r="S37" s="169">
        <v>34</v>
      </c>
      <c r="T37" s="56">
        <v>8</v>
      </c>
      <c r="U37" s="26">
        <v>44</v>
      </c>
      <c r="V37" s="159"/>
      <c r="W37" s="159"/>
      <c r="X37" s="56"/>
      <c r="Y37" s="169"/>
      <c r="Z37" s="25"/>
      <c r="AA37" s="26"/>
      <c r="AB37" s="4">
        <f t="shared" si="2"/>
        <v>95</v>
      </c>
      <c r="AC37" s="3">
        <f t="shared" si="3"/>
        <v>34</v>
      </c>
      <c r="AD37" s="23">
        <f t="shared" si="4"/>
        <v>35</v>
      </c>
      <c r="AE37" s="86">
        <v>2</v>
      </c>
    </row>
    <row r="38" spans="1:31" ht="18">
      <c r="A38" s="62" t="s">
        <v>1082</v>
      </c>
      <c r="B38" s="65">
        <v>37048</v>
      </c>
      <c r="C38" s="62" t="s">
        <v>1080</v>
      </c>
      <c r="D38" s="62" t="s">
        <v>1081</v>
      </c>
      <c r="E38" s="62" t="s">
        <v>443</v>
      </c>
      <c r="F38" s="66"/>
      <c r="G38" s="69"/>
      <c r="H38" s="25"/>
      <c r="I38" s="26"/>
      <c r="J38" s="25">
        <v>13</v>
      </c>
      <c r="K38" s="165">
        <v>32</v>
      </c>
      <c r="L38" s="51"/>
      <c r="M38" s="27"/>
      <c r="N38" s="25"/>
      <c r="O38" s="169"/>
      <c r="P38" s="104"/>
      <c r="Q38" s="105"/>
      <c r="R38" s="25">
        <v>21</v>
      </c>
      <c r="S38" s="169">
        <v>23</v>
      </c>
      <c r="T38" s="56"/>
      <c r="U38" s="26"/>
      <c r="V38" s="159"/>
      <c r="W38" s="159"/>
      <c r="X38" s="56"/>
      <c r="Y38" s="169"/>
      <c r="Z38" s="25"/>
      <c r="AA38" s="26"/>
      <c r="AB38" s="4">
        <f t="shared" si="2"/>
        <v>82.5</v>
      </c>
      <c r="AC38" s="3">
        <f t="shared" si="3"/>
        <v>55</v>
      </c>
      <c r="AD38" s="23">
        <f t="shared" si="4"/>
        <v>36</v>
      </c>
      <c r="AE38" s="86">
        <v>2</v>
      </c>
    </row>
    <row r="39" spans="1:31" ht="18">
      <c r="A39" s="62" t="s">
        <v>994</v>
      </c>
      <c r="B39" s="80" t="s">
        <v>995</v>
      </c>
      <c r="C39" s="62" t="s">
        <v>996</v>
      </c>
      <c r="D39" s="62" t="s">
        <v>980</v>
      </c>
      <c r="E39" s="62" t="s">
        <v>26</v>
      </c>
      <c r="F39" s="66"/>
      <c r="G39" s="69"/>
      <c r="H39" s="25">
        <v>9</v>
      </c>
      <c r="I39" s="26">
        <v>42</v>
      </c>
      <c r="J39" s="25"/>
      <c r="K39" s="165"/>
      <c r="L39" s="51"/>
      <c r="M39" s="27"/>
      <c r="N39" s="25">
        <v>22</v>
      </c>
      <c r="O39" s="169">
        <v>26</v>
      </c>
      <c r="P39" s="104"/>
      <c r="Q39" s="105"/>
      <c r="R39" s="25"/>
      <c r="S39" s="169"/>
      <c r="T39" s="56"/>
      <c r="U39" s="26"/>
      <c r="V39" s="159"/>
      <c r="W39" s="159"/>
      <c r="X39" s="56"/>
      <c r="Y39" s="169"/>
      <c r="Z39" s="25"/>
      <c r="AA39" s="26"/>
      <c r="AB39" s="4">
        <f t="shared" si="2"/>
        <v>81</v>
      </c>
      <c r="AC39" s="3">
        <f t="shared" si="3"/>
        <v>68</v>
      </c>
      <c r="AD39" s="23">
        <f t="shared" si="4"/>
        <v>37</v>
      </c>
      <c r="AE39" s="86">
        <v>2</v>
      </c>
    </row>
    <row r="40" spans="1:31" ht="18">
      <c r="A40" s="62" t="s">
        <v>198</v>
      </c>
      <c r="B40" s="114">
        <v>2001</v>
      </c>
      <c r="C40" s="114" t="s">
        <v>1263</v>
      </c>
      <c r="D40" s="114" t="s">
        <v>1262</v>
      </c>
      <c r="E40" s="62" t="s">
        <v>1264</v>
      </c>
      <c r="F40" s="66"/>
      <c r="G40" s="69"/>
      <c r="H40" s="25"/>
      <c r="I40" s="26"/>
      <c r="J40" s="25"/>
      <c r="K40" s="165"/>
      <c r="L40" s="51">
        <v>2</v>
      </c>
      <c r="M40" s="27">
        <v>80</v>
      </c>
      <c r="N40" s="25"/>
      <c r="O40" s="169"/>
      <c r="P40" s="104"/>
      <c r="Q40" s="105"/>
      <c r="R40" s="25"/>
      <c r="S40" s="169"/>
      <c r="T40" s="56"/>
      <c r="U40" s="26"/>
      <c r="V40" s="159"/>
      <c r="W40" s="159"/>
      <c r="X40" s="56"/>
      <c r="Y40" s="169"/>
      <c r="Z40" s="25"/>
      <c r="AA40" s="26"/>
      <c r="AB40" s="4">
        <f t="shared" si="2"/>
        <v>80</v>
      </c>
      <c r="AC40" s="3">
        <f t="shared" si="3"/>
        <v>80</v>
      </c>
      <c r="AD40" s="23">
        <f t="shared" si="4"/>
        <v>38</v>
      </c>
      <c r="AE40">
        <v>1</v>
      </c>
    </row>
    <row r="41" spans="1:31" ht="18">
      <c r="A41" s="62" t="s">
        <v>1087</v>
      </c>
      <c r="B41" s="65">
        <v>37348</v>
      </c>
      <c r="C41" s="62" t="s">
        <v>172</v>
      </c>
      <c r="D41" s="62" t="s">
        <v>86</v>
      </c>
      <c r="E41" s="62" t="s">
        <v>1086</v>
      </c>
      <c r="F41" s="66"/>
      <c r="G41" s="69"/>
      <c r="H41" s="25"/>
      <c r="I41" s="26"/>
      <c r="J41" s="25">
        <v>25</v>
      </c>
      <c r="K41" s="165">
        <v>19</v>
      </c>
      <c r="L41" s="51"/>
      <c r="M41" s="27"/>
      <c r="N41" s="25"/>
      <c r="O41" s="169"/>
      <c r="P41" s="104"/>
      <c r="Q41" s="105"/>
      <c r="R41" s="25"/>
      <c r="S41" s="169"/>
      <c r="T41" s="56">
        <v>5</v>
      </c>
      <c r="U41" s="26">
        <v>50</v>
      </c>
      <c r="V41" s="159"/>
      <c r="W41" s="159"/>
      <c r="X41" s="56"/>
      <c r="Y41" s="169"/>
      <c r="Z41" s="25"/>
      <c r="AA41" s="26"/>
      <c r="AB41" s="4">
        <f t="shared" si="2"/>
        <v>78.5</v>
      </c>
      <c r="AC41" s="3">
        <f t="shared" si="3"/>
        <v>19</v>
      </c>
      <c r="AD41" s="23">
        <f t="shared" si="4"/>
        <v>39</v>
      </c>
      <c r="AE41" s="86">
        <v>2</v>
      </c>
    </row>
    <row r="42" spans="1:31" ht="18">
      <c r="A42" s="114" t="s">
        <v>1269</v>
      </c>
      <c r="B42" s="62">
        <v>2002</v>
      </c>
      <c r="C42" s="114" t="s">
        <v>1270</v>
      </c>
      <c r="D42" s="114" t="s">
        <v>63</v>
      </c>
      <c r="E42" s="62" t="s">
        <v>443</v>
      </c>
      <c r="F42" s="66"/>
      <c r="G42" s="69"/>
      <c r="H42" s="25"/>
      <c r="I42" s="26"/>
      <c r="J42" s="25"/>
      <c r="K42" s="165"/>
      <c r="L42" s="51">
        <v>10</v>
      </c>
      <c r="M42" s="27">
        <v>38</v>
      </c>
      <c r="N42" s="25">
        <v>27</v>
      </c>
      <c r="O42" s="169">
        <v>21</v>
      </c>
      <c r="P42" s="104"/>
      <c r="Q42" s="105"/>
      <c r="R42" s="25"/>
      <c r="S42" s="169"/>
      <c r="T42" s="56"/>
      <c r="U42" s="26"/>
      <c r="V42" s="159"/>
      <c r="W42" s="159"/>
      <c r="X42" s="56"/>
      <c r="Y42" s="169"/>
      <c r="Z42" s="25"/>
      <c r="AA42" s="26"/>
      <c r="AB42" s="4">
        <f t="shared" si="2"/>
        <v>69.5</v>
      </c>
      <c r="AC42" s="3">
        <f t="shared" si="3"/>
        <v>59</v>
      </c>
      <c r="AD42" s="23">
        <f t="shared" si="4"/>
        <v>40</v>
      </c>
      <c r="AE42" s="86">
        <v>2</v>
      </c>
    </row>
    <row r="43" spans="1:31" ht="18">
      <c r="A43" s="62" t="s">
        <v>634</v>
      </c>
      <c r="B43" s="65">
        <v>37572</v>
      </c>
      <c r="C43" s="62" t="s">
        <v>610</v>
      </c>
      <c r="D43" s="62" t="s">
        <v>388</v>
      </c>
      <c r="E43" s="62" t="s">
        <v>229</v>
      </c>
      <c r="F43" s="66">
        <v>17</v>
      </c>
      <c r="G43" s="69">
        <v>26</v>
      </c>
      <c r="H43" s="25"/>
      <c r="I43" s="26"/>
      <c r="J43" s="25">
        <v>31</v>
      </c>
      <c r="K43" s="165">
        <v>13</v>
      </c>
      <c r="L43" s="51"/>
      <c r="M43" s="27"/>
      <c r="N43" s="25">
        <v>32</v>
      </c>
      <c r="O43" s="169">
        <v>16</v>
      </c>
      <c r="P43" s="104"/>
      <c r="Q43" s="105"/>
      <c r="R43" s="25"/>
      <c r="S43" s="169"/>
      <c r="T43" s="56"/>
      <c r="U43" s="26"/>
      <c r="V43" s="159"/>
      <c r="W43" s="159"/>
      <c r="X43" s="56"/>
      <c r="Y43" s="169"/>
      <c r="Z43" s="25"/>
      <c r="AA43" s="26"/>
      <c r="AB43" s="4">
        <f t="shared" si="2"/>
        <v>69.5</v>
      </c>
      <c r="AC43" s="3">
        <f t="shared" si="3"/>
        <v>55</v>
      </c>
      <c r="AD43" s="23">
        <f t="shared" si="4"/>
        <v>41</v>
      </c>
      <c r="AE43" s="33">
        <v>3</v>
      </c>
    </row>
    <row r="44" spans="1:31" ht="18">
      <c r="A44" s="62"/>
      <c r="B44" s="65">
        <v>37609</v>
      </c>
      <c r="C44" s="62" t="s">
        <v>1088</v>
      </c>
      <c r="D44" s="62" t="s">
        <v>608</v>
      </c>
      <c r="E44" s="62" t="s">
        <v>493</v>
      </c>
      <c r="F44" s="66">
        <v>15</v>
      </c>
      <c r="G44" s="69">
        <v>28</v>
      </c>
      <c r="H44" s="25"/>
      <c r="I44" s="26"/>
      <c r="J44" s="25">
        <v>30</v>
      </c>
      <c r="K44" s="165">
        <v>14</v>
      </c>
      <c r="L44" s="51"/>
      <c r="M44" s="27"/>
      <c r="N44" s="25"/>
      <c r="O44" s="169"/>
      <c r="P44" s="104"/>
      <c r="Q44" s="105"/>
      <c r="R44" s="25"/>
      <c r="S44" s="169"/>
      <c r="T44" s="56"/>
      <c r="U44" s="26"/>
      <c r="V44" s="159"/>
      <c r="W44" s="159"/>
      <c r="X44" s="56"/>
      <c r="Y44" s="169"/>
      <c r="Z44" s="25"/>
      <c r="AA44" s="26"/>
      <c r="AB44" s="4">
        <f t="shared" si="2"/>
        <v>49</v>
      </c>
      <c r="AC44" s="3">
        <f t="shared" si="3"/>
        <v>42</v>
      </c>
      <c r="AD44" s="23">
        <f t="shared" si="4"/>
        <v>42</v>
      </c>
      <c r="AE44" s="33">
        <v>2</v>
      </c>
    </row>
    <row r="45" spans="1:31" ht="18">
      <c r="A45" s="114" t="s">
        <v>1265</v>
      </c>
      <c r="B45" s="62">
        <v>2002</v>
      </c>
      <c r="C45" s="114" t="s">
        <v>1266</v>
      </c>
      <c r="D45" s="114" t="s">
        <v>86</v>
      </c>
      <c r="E45" s="62" t="s">
        <v>241</v>
      </c>
      <c r="F45" s="66"/>
      <c r="G45" s="69"/>
      <c r="H45" s="25"/>
      <c r="I45" s="26"/>
      <c r="J45" s="25"/>
      <c r="K45" s="165"/>
      <c r="L45" s="51">
        <v>6</v>
      </c>
      <c r="M45" s="27">
        <v>46</v>
      </c>
      <c r="N45" s="25"/>
      <c r="O45" s="169"/>
      <c r="P45" s="104"/>
      <c r="Q45" s="105"/>
      <c r="R45" s="25"/>
      <c r="S45" s="169"/>
      <c r="T45" s="56"/>
      <c r="U45" s="26"/>
      <c r="V45" s="159"/>
      <c r="W45" s="159"/>
      <c r="X45" s="56"/>
      <c r="Y45" s="169"/>
      <c r="Z45" s="25"/>
      <c r="AA45" s="26"/>
      <c r="AB45" s="4">
        <f t="shared" si="2"/>
        <v>46</v>
      </c>
      <c r="AC45" s="3">
        <f t="shared" si="3"/>
        <v>46</v>
      </c>
      <c r="AD45" s="23">
        <f t="shared" si="4"/>
        <v>43</v>
      </c>
      <c r="AE45" s="86">
        <v>1</v>
      </c>
    </row>
    <row r="46" spans="1:31" ht="18">
      <c r="A46" s="62" t="s">
        <v>198</v>
      </c>
      <c r="B46" s="65">
        <v>2000</v>
      </c>
      <c r="C46" s="62" t="s">
        <v>677</v>
      </c>
      <c r="D46" s="62" t="s">
        <v>678</v>
      </c>
      <c r="E46" s="62" t="s">
        <v>670</v>
      </c>
      <c r="F46" s="66">
        <v>7</v>
      </c>
      <c r="G46" s="69">
        <v>44</v>
      </c>
      <c r="H46" s="25"/>
      <c r="I46" s="26"/>
      <c r="J46" s="25"/>
      <c r="K46" s="165"/>
      <c r="L46" s="51"/>
      <c r="M46" s="27"/>
      <c r="N46" s="25"/>
      <c r="O46" s="169"/>
      <c r="P46" s="104"/>
      <c r="Q46" s="105"/>
      <c r="R46" s="25"/>
      <c r="S46" s="169"/>
      <c r="T46" s="56"/>
      <c r="U46" s="26"/>
      <c r="V46" s="159"/>
      <c r="W46" s="159"/>
      <c r="X46" s="56"/>
      <c r="Y46" s="169"/>
      <c r="Z46" s="25"/>
      <c r="AA46" s="26"/>
      <c r="AB46" s="4">
        <f t="shared" si="2"/>
        <v>44</v>
      </c>
      <c r="AC46" s="3">
        <f t="shared" si="3"/>
        <v>44</v>
      </c>
      <c r="AD46" s="23">
        <f t="shared" si="4"/>
        <v>44</v>
      </c>
      <c r="AE46" s="33">
        <v>1</v>
      </c>
    </row>
    <row r="47" spans="1:31" ht="18">
      <c r="A47" s="62" t="s">
        <v>198</v>
      </c>
      <c r="B47" s="114">
        <v>2001</v>
      </c>
      <c r="C47" s="114" t="s">
        <v>1268</v>
      </c>
      <c r="D47" s="114" t="s">
        <v>1267</v>
      </c>
      <c r="E47" s="78" t="s">
        <v>1240</v>
      </c>
      <c r="F47" s="66"/>
      <c r="G47" s="69"/>
      <c r="H47" s="25"/>
      <c r="I47" s="26"/>
      <c r="J47" s="25"/>
      <c r="K47" s="165"/>
      <c r="L47" s="51">
        <v>8</v>
      </c>
      <c r="M47" s="27">
        <v>42</v>
      </c>
      <c r="N47" s="25"/>
      <c r="O47" s="169"/>
      <c r="P47" s="104"/>
      <c r="Q47" s="105"/>
      <c r="R47" s="25"/>
      <c r="S47" s="169"/>
      <c r="T47" s="56"/>
      <c r="U47" s="26"/>
      <c r="V47" s="159"/>
      <c r="W47" s="159"/>
      <c r="X47" s="56"/>
      <c r="Y47" s="169"/>
      <c r="Z47" s="25"/>
      <c r="AA47" s="26"/>
      <c r="AB47" s="4">
        <f t="shared" si="2"/>
        <v>42</v>
      </c>
      <c r="AC47" s="3">
        <f t="shared" si="3"/>
        <v>42</v>
      </c>
      <c r="AD47" s="23">
        <f t="shared" si="4"/>
        <v>45</v>
      </c>
      <c r="AE47" s="86">
        <v>1</v>
      </c>
    </row>
    <row r="48" spans="1:31" ht="18">
      <c r="A48" s="62" t="s">
        <v>198</v>
      </c>
      <c r="B48" s="65">
        <v>36941</v>
      </c>
      <c r="C48" s="62" t="s">
        <v>681</v>
      </c>
      <c r="D48" s="62" t="s">
        <v>682</v>
      </c>
      <c r="E48" s="62" t="s">
        <v>680</v>
      </c>
      <c r="F48" s="66">
        <v>8</v>
      </c>
      <c r="G48" s="69">
        <v>42</v>
      </c>
      <c r="H48" s="25"/>
      <c r="I48" s="26"/>
      <c r="J48" s="25"/>
      <c r="K48" s="165"/>
      <c r="L48" s="51"/>
      <c r="M48" s="27"/>
      <c r="N48" s="25"/>
      <c r="O48" s="169"/>
      <c r="P48" s="104"/>
      <c r="Q48" s="105"/>
      <c r="R48" s="25"/>
      <c r="S48" s="169"/>
      <c r="T48" s="56"/>
      <c r="U48" s="26"/>
      <c r="V48" s="159"/>
      <c r="W48" s="159"/>
      <c r="X48" s="56"/>
      <c r="Y48" s="169"/>
      <c r="Z48" s="25"/>
      <c r="AA48" s="26"/>
      <c r="AB48" s="4">
        <f t="shared" si="2"/>
        <v>42</v>
      </c>
      <c r="AC48" s="3">
        <f t="shared" si="3"/>
        <v>42</v>
      </c>
      <c r="AD48" s="23">
        <f t="shared" si="4"/>
        <v>46</v>
      </c>
      <c r="AE48" s="33">
        <v>1</v>
      </c>
    </row>
    <row r="49" spans="1:31" ht="18">
      <c r="A49" s="62" t="s">
        <v>198</v>
      </c>
      <c r="B49" s="65">
        <v>36974</v>
      </c>
      <c r="C49" s="62" t="s">
        <v>679</v>
      </c>
      <c r="D49" s="62" t="s">
        <v>399</v>
      </c>
      <c r="E49" s="62" t="s">
        <v>680</v>
      </c>
      <c r="F49" s="66">
        <v>8</v>
      </c>
      <c r="G49" s="69">
        <v>42</v>
      </c>
      <c r="H49" s="25"/>
      <c r="I49" s="26"/>
      <c r="J49" s="25"/>
      <c r="K49" s="165"/>
      <c r="L49" s="51"/>
      <c r="M49" s="27"/>
      <c r="N49" s="25"/>
      <c r="O49" s="169"/>
      <c r="P49" s="104"/>
      <c r="Q49" s="105"/>
      <c r="R49" s="25"/>
      <c r="S49" s="169"/>
      <c r="T49" s="56"/>
      <c r="U49" s="26"/>
      <c r="V49" s="159"/>
      <c r="W49" s="159"/>
      <c r="X49" s="56"/>
      <c r="Y49" s="169"/>
      <c r="Z49" s="25"/>
      <c r="AA49" s="26"/>
      <c r="AB49" s="4">
        <f t="shared" si="2"/>
        <v>42</v>
      </c>
      <c r="AC49" s="3">
        <f t="shared" si="3"/>
        <v>42</v>
      </c>
      <c r="AD49" s="23">
        <f t="shared" si="4"/>
        <v>47</v>
      </c>
      <c r="AE49" s="33">
        <v>1</v>
      </c>
    </row>
    <row r="50" spans="1:31" ht="18">
      <c r="A50" s="62"/>
      <c r="B50" s="62"/>
      <c r="C50" s="83" t="s">
        <v>1353</v>
      </c>
      <c r="D50" s="83" t="s">
        <v>63</v>
      </c>
      <c r="E50" s="62" t="s">
        <v>1230</v>
      </c>
      <c r="F50" s="66"/>
      <c r="G50" s="69"/>
      <c r="H50" s="25"/>
      <c r="I50" s="26"/>
      <c r="J50" s="25"/>
      <c r="K50" s="165"/>
      <c r="L50" s="51"/>
      <c r="M50" s="27"/>
      <c r="N50" s="25">
        <v>21</v>
      </c>
      <c r="O50" s="169">
        <v>27</v>
      </c>
      <c r="P50" s="104"/>
      <c r="Q50" s="105"/>
      <c r="R50" s="25"/>
      <c r="S50" s="169"/>
      <c r="T50" s="56"/>
      <c r="U50" s="26"/>
      <c r="V50" s="159"/>
      <c r="W50" s="159"/>
      <c r="X50" s="56"/>
      <c r="Y50" s="169"/>
      <c r="Z50" s="25"/>
      <c r="AA50" s="26"/>
      <c r="AB50" s="4">
        <f t="shared" si="2"/>
        <v>40.5</v>
      </c>
      <c r="AC50" s="3">
        <f t="shared" si="3"/>
        <v>27</v>
      </c>
      <c r="AD50" s="23">
        <f t="shared" si="4"/>
        <v>48</v>
      </c>
      <c r="AE50" s="86">
        <v>1</v>
      </c>
    </row>
    <row r="51" spans="1:31" ht="18">
      <c r="A51" s="62" t="s">
        <v>950</v>
      </c>
      <c r="B51" s="79">
        <v>36904</v>
      </c>
      <c r="C51" s="62" t="s">
        <v>1005</v>
      </c>
      <c r="D51" s="62" t="s">
        <v>1006</v>
      </c>
      <c r="E51" s="62" t="s">
        <v>797</v>
      </c>
      <c r="F51" s="66"/>
      <c r="G51" s="69"/>
      <c r="H51" s="25">
        <v>10</v>
      </c>
      <c r="I51" s="27">
        <v>38</v>
      </c>
      <c r="J51" s="25"/>
      <c r="K51" s="165"/>
      <c r="L51" s="51"/>
      <c r="M51" s="27"/>
      <c r="N51" s="25"/>
      <c r="O51" s="169"/>
      <c r="P51" s="104"/>
      <c r="Q51" s="105"/>
      <c r="R51" s="25"/>
      <c r="S51" s="169"/>
      <c r="T51" s="56"/>
      <c r="U51" s="26"/>
      <c r="V51" s="159"/>
      <c r="W51" s="159"/>
      <c r="X51" s="56"/>
      <c r="Y51" s="169"/>
      <c r="Z51" s="25"/>
      <c r="AA51" s="26"/>
      <c r="AB51" s="4">
        <f t="shared" si="2"/>
        <v>38</v>
      </c>
      <c r="AC51" s="3">
        <f t="shared" si="3"/>
        <v>38</v>
      </c>
      <c r="AD51" s="23">
        <f t="shared" si="4"/>
        <v>49</v>
      </c>
      <c r="AE51" s="86">
        <v>1</v>
      </c>
    </row>
    <row r="52" spans="1:31" ht="18">
      <c r="A52" s="110" t="s">
        <v>708</v>
      </c>
      <c r="B52" s="110"/>
      <c r="C52" s="62" t="s">
        <v>686</v>
      </c>
      <c r="D52" t="s">
        <v>687</v>
      </c>
      <c r="E52" s="112" t="s">
        <v>670</v>
      </c>
      <c r="F52" s="66">
        <v>11</v>
      </c>
      <c r="G52" s="69">
        <v>36</v>
      </c>
      <c r="H52" s="25"/>
      <c r="I52" s="26"/>
      <c r="J52" s="25"/>
      <c r="K52" s="165"/>
      <c r="L52" s="51"/>
      <c r="M52" s="27"/>
      <c r="N52" s="25"/>
      <c r="O52" s="169"/>
      <c r="P52" s="104"/>
      <c r="Q52" s="105"/>
      <c r="R52" s="25"/>
      <c r="S52" s="169"/>
      <c r="T52" s="56"/>
      <c r="U52" s="26"/>
      <c r="V52" s="159"/>
      <c r="W52" s="159"/>
      <c r="X52" s="56"/>
      <c r="Y52" s="169"/>
      <c r="Z52" s="25"/>
      <c r="AA52" s="26"/>
      <c r="AB52" s="4">
        <f t="shared" si="2"/>
        <v>36</v>
      </c>
      <c r="AC52" s="3">
        <f t="shared" si="3"/>
        <v>36</v>
      </c>
      <c r="AD52" s="23">
        <f t="shared" si="4"/>
        <v>50</v>
      </c>
      <c r="AE52" s="33">
        <v>1</v>
      </c>
    </row>
    <row r="53" spans="1:31" ht="18">
      <c r="A53" s="62" t="s">
        <v>198</v>
      </c>
      <c r="B53" s="65">
        <v>37210</v>
      </c>
      <c r="C53" s="62" t="s">
        <v>689</v>
      </c>
      <c r="D53" s="70" t="s">
        <v>690</v>
      </c>
      <c r="E53" s="62" t="s">
        <v>680</v>
      </c>
      <c r="F53" s="66">
        <v>12</v>
      </c>
      <c r="G53" s="69">
        <v>34</v>
      </c>
      <c r="H53" s="25"/>
      <c r="I53" s="26"/>
      <c r="J53" s="25"/>
      <c r="K53" s="165"/>
      <c r="L53" s="51"/>
      <c r="M53" s="27"/>
      <c r="N53" s="25"/>
      <c r="O53" s="169"/>
      <c r="P53" s="104"/>
      <c r="Q53" s="105"/>
      <c r="R53" s="25"/>
      <c r="S53" s="169"/>
      <c r="T53" s="56"/>
      <c r="U53" s="26"/>
      <c r="V53" s="159"/>
      <c r="W53" s="159"/>
      <c r="X53" s="56"/>
      <c r="Y53" s="169"/>
      <c r="Z53" s="25"/>
      <c r="AA53" s="26"/>
      <c r="AB53" s="4">
        <f t="shared" si="2"/>
        <v>34</v>
      </c>
      <c r="AC53" s="3">
        <f t="shared" si="3"/>
        <v>34</v>
      </c>
      <c r="AD53" s="23">
        <f t="shared" si="4"/>
        <v>51</v>
      </c>
      <c r="AE53" s="33">
        <v>1</v>
      </c>
    </row>
    <row r="54" spans="1:31" ht="18">
      <c r="A54" s="62" t="s">
        <v>198</v>
      </c>
      <c r="B54" s="65">
        <v>37395</v>
      </c>
      <c r="C54" s="62" t="s">
        <v>688</v>
      </c>
      <c r="D54" s="70" t="s">
        <v>527</v>
      </c>
      <c r="E54" s="62" t="s">
        <v>680</v>
      </c>
      <c r="F54" s="66">
        <v>12</v>
      </c>
      <c r="G54" s="69">
        <v>34</v>
      </c>
      <c r="H54" s="25"/>
      <c r="I54" s="26"/>
      <c r="J54" s="25"/>
      <c r="K54" s="165"/>
      <c r="L54" s="51"/>
      <c r="M54" s="27"/>
      <c r="N54" s="25"/>
      <c r="O54" s="169"/>
      <c r="P54" s="104"/>
      <c r="Q54" s="105"/>
      <c r="R54" s="25"/>
      <c r="S54" s="169"/>
      <c r="T54" s="56"/>
      <c r="U54" s="26"/>
      <c r="V54" s="159"/>
      <c r="W54" s="159"/>
      <c r="X54" s="56"/>
      <c r="Y54" s="169"/>
      <c r="Z54" s="25"/>
      <c r="AA54" s="26"/>
      <c r="AB54" s="4">
        <f t="shared" si="2"/>
        <v>34</v>
      </c>
      <c r="AC54" s="3">
        <f t="shared" si="3"/>
        <v>34</v>
      </c>
      <c r="AD54" s="23">
        <f t="shared" si="4"/>
        <v>52</v>
      </c>
      <c r="AE54" s="33">
        <v>1</v>
      </c>
    </row>
    <row r="55" spans="1:31" ht="18">
      <c r="A55" s="62" t="s">
        <v>198</v>
      </c>
      <c r="B55" s="62">
        <v>2001</v>
      </c>
      <c r="C55" s="114" t="s">
        <v>1276</v>
      </c>
      <c r="D55" s="117" t="s">
        <v>1275</v>
      </c>
      <c r="E55" s="78" t="s">
        <v>1240</v>
      </c>
      <c r="F55" s="66"/>
      <c r="G55" s="69"/>
      <c r="H55" s="25"/>
      <c r="I55" s="26"/>
      <c r="J55" s="25"/>
      <c r="K55" s="165"/>
      <c r="L55" s="51">
        <v>13</v>
      </c>
      <c r="M55" s="27">
        <v>32</v>
      </c>
      <c r="N55" s="25"/>
      <c r="O55" s="169"/>
      <c r="P55" s="104"/>
      <c r="Q55" s="105"/>
      <c r="R55" s="25"/>
      <c r="S55" s="169"/>
      <c r="T55" s="56"/>
      <c r="U55" s="26"/>
      <c r="V55" s="159"/>
      <c r="W55" s="159"/>
      <c r="X55" s="56"/>
      <c r="Y55" s="169"/>
      <c r="Z55" s="25"/>
      <c r="AA55" s="26"/>
      <c r="AB55" s="4">
        <f t="shared" si="2"/>
        <v>32</v>
      </c>
      <c r="AC55" s="3">
        <f t="shared" si="3"/>
        <v>32</v>
      </c>
      <c r="AD55" s="23">
        <f t="shared" si="4"/>
        <v>53</v>
      </c>
      <c r="AE55" s="86">
        <v>1</v>
      </c>
    </row>
    <row r="56" spans="1:31" ht="18">
      <c r="A56" s="62"/>
      <c r="B56" s="172">
        <v>37511</v>
      </c>
      <c r="C56" s="62" t="s">
        <v>117</v>
      </c>
      <c r="D56" t="s">
        <v>1443</v>
      </c>
      <c r="E56" s="112" t="s">
        <v>1502</v>
      </c>
      <c r="F56" s="66"/>
      <c r="G56" s="69"/>
      <c r="H56" s="25"/>
      <c r="I56" s="26"/>
      <c r="J56" s="25"/>
      <c r="K56" s="165"/>
      <c r="L56" s="51"/>
      <c r="M56" s="27"/>
      <c r="N56" s="25"/>
      <c r="O56" s="169"/>
      <c r="P56" s="104"/>
      <c r="Q56" s="105"/>
      <c r="R56" s="25"/>
      <c r="S56" s="169"/>
      <c r="T56" s="56"/>
      <c r="U56" s="26"/>
      <c r="V56" s="159"/>
      <c r="W56" s="159"/>
      <c r="X56" s="56">
        <v>25</v>
      </c>
      <c r="Y56" s="169">
        <v>21</v>
      </c>
      <c r="Z56" s="25"/>
      <c r="AA56" s="26"/>
      <c r="AB56" s="4">
        <f t="shared" si="2"/>
        <v>31.5</v>
      </c>
      <c r="AC56" s="3">
        <f t="shared" si="3"/>
        <v>0</v>
      </c>
      <c r="AD56" s="23">
        <f t="shared" si="4"/>
        <v>54</v>
      </c>
      <c r="AE56" s="152">
        <v>1</v>
      </c>
    </row>
    <row r="57" spans="1:31" ht="18">
      <c r="A57" s="62" t="s">
        <v>198</v>
      </c>
      <c r="B57" s="62">
        <v>2002</v>
      </c>
      <c r="C57" s="114" t="s">
        <v>1278</v>
      </c>
      <c r="D57" s="114" t="s">
        <v>1277</v>
      </c>
      <c r="E57" s="78" t="s">
        <v>1240</v>
      </c>
      <c r="F57" s="66"/>
      <c r="G57" s="69"/>
      <c r="H57" s="25"/>
      <c r="I57" s="26"/>
      <c r="J57" s="25"/>
      <c r="K57" s="165"/>
      <c r="L57" s="51">
        <v>15</v>
      </c>
      <c r="M57" s="27">
        <v>29</v>
      </c>
      <c r="N57" s="25"/>
      <c r="O57" s="169"/>
      <c r="P57" s="104"/>
      <c r="Q57" s="105"/>
      <c r="R57" s="25"/>
      <c r="S57" s="169"/>
      <c r="T57" s="56"/>
      <c r="U57" s="26"/>
      <c r="V57" s="159"/>
      <c r="W57" s="159"/>
      <c r="X57" s="56"/>
      <c r="Y57" s="169"/>
      <c r="Z57" s="25"/>
      <c r="AA57" s="26"/>
      <c r="AB57" s="4">
        <f t="shared" si="2"/>
        <v>29</v>
      </c>
      <c r="AC57" s="3">
        <f t="shared" si="3"/>
        <v>29</v>
      </c>
      <c r="AD57" s="23">
        <f t="shared" si="4"/>
        <v>55</v>
      </c>
      <c r="AE57" s="86">
        <v>1</v>
      </c>
    </row>
    <row r="58" spans="1:31" ht="18">
      <c r="A58" s="62" t="s">
        <v>1011</v>
      </c>
      <c r="B58" s="79">
        <v>37025</v>
      </c>
      <c r="C58" t="s">
        <v>885</v>
      </c>
      <c r="D58" s="110" t="s">
        <v>732</v>
      </c>
      <c r="E58" s="62" t="s">
        <v>797</v>
      </c>
      <c r="F58" s="66"/>
      <c r="G58" s="69"/>
      <c r="H58" s="25">
        <v>15</v>
      </c>
      <c r="I58" s="27">
        <v>29</v>
      </c>
      <c r="J58" s="25"/>
      <c r="K58" s="165"/>
      <c r="L58" s="51"/>
      <c r="M58" s="27"/>
      <c r="N58" s="25"/>
      <c r="O58" s="169"/>
      <c r="P58" s="104"/>
      <c r="Q58" s="105"/>
      <c r="R58" s="25"/>
      <c r="S58" s="169"/>
      <c r="T58" s="56"/>
      <c r="U58" s="26"/>
      <c r="V58" s="159"/>
      <c r="W58" s="159"/>
      <c r="X58" s="56"/>
      <c r="Y58" s="169"/>
      <c r="Z58" s="25"/>
      <c r="AA58" s="26"/>
      <c r="AB58" s="4">
        <f t="shared" ref="AB58:AB89" si="5">G58+I58+K58*1.5+M58+O58*1.5+Q58+S58*1.5+U58+W58+Y58*1.5+AA58</f>
        <v>29</v>
      </c>
      <c r="AC58" s="3">
        <f t="shared" si="3"/>
        <v>29</v>
      </c>
      <c r="AD58" s="23">
        <f t="shared" si="4"/>
        <v>56</v>
      </c>
      <c r="AE58" s="86">
        <v>1</v>
      </c>
    </row>
    <row r="59" spans="1:31" ht="18">
      <c r="A59" s="62"/>
      <c r="B59" s="65"/>
      <c r="C59" s="114" t="s">
        <v>1279</v>
      </c>
      <c r="D59" s="115" t="s">
        <v>986</v>
      </c>
      <c r="E59" s="112" t="s">
        <v>1230</v>
      </c>
      <c r="F59" s="66"/>
      <c r="G59" s="69"/>
      <c r="H59" s="25"/>
      <c r="I59" s="26"/>
      <c r="J59" s="25"/>
      <c r="K59" s="165"/>
      <c r="L59" s="51">
        <v>16</v>
      </c>
      <c r="M59" s="27">
        <v>28</v>
      </c>
      <c r="N59" s="25"/>
      <c r="O59" s="169"/>
      <c r="P59" s="104"/>
      <c r="Q59" s="105"/>
      <c r="R59" s="25"/>
      <c r="S59" s="169"/>
      <c r="T59" s="56"/>
      <c r="U59" s="26"/>
      <c r="V59" s="159"/>
      <c r="W59" s="159"/>
      <c r="X59" s="56"/>
      <c r="Y59" s="169"/>
      <c r="Z59" s="25"/>
      <c r="AA59" s="26"/>
      <c r="AB59" s="4">
        <f t="shared" si="5"/>
        <v>28</v>
      </c>
      <c r="AC59" s="3">
        <f t="shared" si="3"/>
        <v>28</v>
      </c>
      <c r="AD59" s="23">
        <f t="shared" si="4"/>
        <v>57</v>
      </c>
      <c r="AE59" s="86">
        <v>1</v>
      </c>
    </row>
    <row r="60" spans="1:31" ht="18">
      <c r="A60" s="62"/>
      <c r="B60" s="65"/>
      <c r="C60" s="62" t="s">
        <v>1416</v>
      </c>
      <c r="D60" s="62" t="s">
        <v>69</v>
      </c>
      <c r="E60" s="62" t="s">
        <v>1240</v>
      </c>
      <c r="F60" s="66"/>
      <c r="G60" s="69"/>
      <c r="H60" s="25"/>
      <c r="I60" s="26"/>
      <c r="J60" s="25"/>
      <c r="K60" s="165"/>
      <c r="L60" s="51"/>
      <c r="M60" s="27"/>
      <c r="N60" s="25"/>
      <c r="O60" s="169"/>
      <c r="P60" s="104"/>
      <c r="Q60" s="105"/>
      <c r="R60" s="25">
        <v>26</v>
      </c>
      <c r="S60" s="169">
        <v>18</v>
      </c>
      <c r="T60" s="56"/>
      <c r="U60" s="26"/>
      <c r="V60" s="159"/>
      <c r="W60" s="159"/>
      <c r="X60" s="56"/>
      <c r="Y60" s="169"/>
      <c r="Z60" s="25"/>
      <c r="AA60" s="26"/>
      <c r="AB60" s="4">
        <f t="shared" si="5"/>
        <v>27</v>
      </c>
      <c r="AC60" s="3">
        <f t="shared" si="3"/>
        <v>18</v>
      </c>
      <c r="AD60" s="23">
        <f t="shared" si="4"/>
        <v>58</v>
      </c>
      <c r="AE60" s="86">
        <v>1</v>
      </c>
    </row>
    <row r="61" spans="1:31" ht="18">
      <c r="A61" s="62" t="s">
        <v>198</v>
      </c>
      <c r="B61" s="62">
        <v>2002</v>
      </c>
      <c r="C61" s="114" t="s">
        <v>1320</v>
      </c>
      <c r="D61" s="114" t="s">
        <v>1061</v>
      </c>
      <c r="E61" s="62" t="s">
        <v>1321</v>
      </c>
      <c r="F61" s="66"/>
      <c r="G61" s="69"/>
      <c r="H61" s="25"/>
      <c r="I61" s="26"/>
      <c r="J61" s="25"/>
      <c r="K61" s="165"/>
      <c r="L61" s="51">
        <v>18</v>
      </c>
      <c r="M61" s="27">
        <v>27</v>
      </c>
      <c r="N61" s="25"/>
      <c r="O61" s="169"/>
      <c r="P61" s="104"/>
      <c r="Q61" s="105"/>
      <c r="R61" s="25"/>
      <c r="S61" s="169"/>
      <c r="T61" s="56"/>
      <c r="U61" s="26"/>
      <c r="V61" s="159"/>
      <c r="W61" s="159"/>
      <c r="X61" s="56"/>
      <c r="Y61" s="169"/>
      <c r="Z61" s="25"/>
      <c r="AA61" s="26"/>
      <c r="AB61" s="4">
        <f t="shared" si="5"/>
        <v>27</v>
      </c>
      <c r="AC61" s="3">
        <f t="shared" si="3"/>
        <v>27</v>
      </c>
      <c r="AD61" s="23">
        <f t="shared" si="4"/>
        <v>59</v>
      </c>
      <c r="AE61" s="86">
        <v>1</v>
      </c>
    </row>
    <row r="62" spans="1:31" ht="18">
      <c r="A62" s="62"/>
      <c r="B62" s="144"/>
      <c r="C62" s="62" t="s">
        <v>1417</v>
      </c>
      <c r="D62" s="62" t="s">
        <v>1267</v>
      </c>
      <c r="E62" s="62" t="s">
        <v>1240</v>
      </c>
      <c r="F62" s="66"/>
      <c r="G62" s="69"/>
      <c r="H62" s="25"/>
      <c r="I62" s="26"/>
      <c r="J62" s="25"/>
      <c r="K62" s="165"/>
      <c r="L62" s="51"/>
      <c r="M62" s="27"/>
      <c r="N62" s="25"/>
      <c r="O62" s="169"/>
      <c r="P62" s="104"/>
      <c r="Q62" s="105"/>
      <c r="R62" s="25">
        <v>27</v>
      </c>
      <c r="S62" s="169">
        <v>17</v>
      </c>
      <c r="T62" s="56"/>
      <c r="U62" s="26"/>
      <c r="V62" s="159"/>
      <c r="W62" s="159"/>
      <c r="X62" s="56"/>
      <c r="Y62" s="169"/>
      <c r="Z62" s="25"/>
      <c r="AA62" s="26"/>
      <c r="AB62" s="4">
        <f t="shared" si="5"/>
        <v>25.5</v>
      </c>
      <c r="AC62" s="3">
        <f t="shared" si="3"/>
        <v>17</v>
      </c>
      <c r="AD62" s="23">
        <f t="shared" si="4"/>
        <v>60</v>
      </c>
      <c r="AE62" s="86">
        <v>1</v>
      </c>
    </row>
    <row r="63" spans="1:31" ht="18">
      <c r="A63" s="62"/>
      <c r="B63" s="144"/>
      <c r="C63" s="62" t="s">
        <v>1418</v>
      </c>
      <c r="D63" s="62" t="s">
        <v>1419</v>
      </c>
      <c r="E63" s="62" t="s">
        <v>1240</v>
      </c>
      <c r="F63" s="66"/>
      <c r="G63" s="69"/>
      <c r="H63" s="25"/>
      <c r="I63" s="26"/>
      <c r="J63" s="25"/>
      <c r="K63" s="165"/>
      <c r="L63" s="51"/>
      <c r="M63" s="27"/>
      <c r="N63" s="25"/>
      <c r="O63" s="169"/>
      <c r="P63" s="104"/>
      <c r="Q63" s="105"/>
      <c r="R63" s="25">
        <v>28</v>
      </c>
      <c r="S63" s="169">
        <v>16</v>
      </c>
      <c r="T63" s="56"/>
      <c r="U63" s="26"/>
      <c r="V63" s="159"/>
      <c r="W63" s="159"/>
      <c r="X63" s="56"/>
      <c r="Y63" s="169"/>
      <c r="Z63" s="25"/>
      <c r="AA63" s="26"/>
      <c r="AB63" s="4">
        <f t="shared" si="5"/>
        <v>24</v>
      </c>
      <c r="AC63" s="3">
        <f t="shared" si="3"/>
        <v>16</v>
      </c>
      <c r="AD63" s="23">
        <f t="shared" si="4"/>
        <v>61</v>
      </c>
      <c r="AE63" s="86">
        <v>1</v>
      </c>
    </row>
    <row r="64" spans="1:31" ht="18">
      <c r="A64" s="62"/>
      <c r="B64" s="65">
        <v>36988</v>
      </c>
      <c r="C64" s="62" t="s">
        <v>1499</v>
      </c>
      <c r="D64" s="62" t="s">
        <v>1409</v>
      </c>
      <c r="E64" s="62" t="s">
        <v>1500</v>
      </c>
      <c r="F64" s="66"/>
      <c r="G64" s="69"/>
      <c r="H64" s="25"/>
      <c r="I64" s="26"/>
      <c r="J64" s="25"/>
      <c r="K64" s="165"/>
      <c r="L64" s="51"/>
      <c r="M64" s="27"/>
      <c r="N64" s="25"/>
      <c r="O64" s="169"/>
      <c r="P64" s="104"/>
      <c r="Q64" s="105"/>
      <c r="R64" s="25"/>
      <c r="S64" s="169"/>
      <c r="T64" s="56"/>
      <c r="U64" s="26"/>
      <c r="V64" s="159"/>
      <c r="W64" s="159"/>
      <c r="X64" s="56">
        <v>3</v>
      </c>
      <c r="Y64" s="169">
        <v>0</v>
      </c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  <c r="AE64">
        <v>1</v>
      </c>
    </row>
    <row r="65" spans="1:31" ht="18">
      <c r="A65" s="62"/>
      <c r="B65" s="65">
        <v>37581</v>
      </c>
      <c r="C65" s="62" t="s">
        <v>1484</v>
      </c>
      <c r="D65" s="62" t="s">
        <v>258</v>
      </c>
      <c r="E65" s="62" t="s">
        <v>1501</v>
      </c>
      <c r="F65" s="66"/>
      <c r="G65" s="69"/>
      <c r="H65" s="25"/>
      <c r="I65" s="26"/>
      <c r="J65" s="25"/>
      <c r="K65" s="165"/>
      <c r="L65" s="51"/>
      <c r="M65" s="27"/>
      <c r="N65" s="25"/>
      <c r="O65" s="169"/>
      <c r="P65" s="104"/>
      <c r="Q65" s="105"/>
      <c r="R65" s="25"/>
      <c r="S65" s="169"/>
      <c r="T65" s="56"/>
      <c r="U65" s="26"/>
      <c r="V65" s="159"/>
      <c r="W65" s="159"/>
      <c r="X65" s="56">
        <v>10</v>
      </c>
      <c r="Y65" s="169">
        <v>0</v>
      </c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  <c r="AE65" s="152">
        <v>1</v>
      </c>
    </row>
    <row r="66" spans="1:31" ht="18">
      <c r="A66" s="62"/>
      <c r="B66" s="65"/>
      <c r="C66" s="62" t="s">
        <v>1479</v>
      </c>
      <c r="D66" s="62" t="s">
        <v>128</v>
      </c>
      <c r="E66" s="62" t="s">
        <v>198</v>
      </c>
      <c r="F66" s="66"/>
      <c r="G66" s="69"/>
      <c r="H66" s="25"/>
      <c r="I66" s="26"/>
      <c r="J66" s="25"/>
      <c r="K66" s="165"/>
      <c r="L66" s="51"/>
      <c r="M66" s="27"/>
      <c r="N66" s="25"/>
      <c r="O66" s="169"/>
      <c r="P66" s="104"/>
      <c r="Q66" s="105"/>
      <c r="R66" s="25"/>
      <c r="S66" s="169"/>
      <c r="T66" s="56">
        <v>7</v>
      </c>
      <c r="U66" s="26">
        <v>0</v>
      </c>
      <c r="V66" s="159"/>
      <c r="W66" s="159"/>
      <c r="X66" s="56"/>
      <c r="Y66" s="169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  <c r="AE66" s="86">
        <v>1</v>
      </c>
    </row>
    <row r="67" spans="1:31" ht="18">
      <c r="A67" s="62"/>
      <c r="B67" s="65"/>
      <c r="C67" s="62" t="s">
        <v>1480</v>
      </c>
      <c r="D67" s="62" t="s">
        <v>928</v>
      </c>
      <c r="E67" s="62" t="s">
        <v>198</v>
      </c>
      <c r="F67" s="66"/>
      <c r="G67" s="69"/>
      <c r="H67" s="25"/>
      <c r="I67" s="26"/>
      <c r="J67" s="25"/>
      <c r="K67" s="165"/>
      <c r="L67" s="51"/>
      <c r="M67" s="27"/>
      <c r="N67" s="25"/>
      <c r="O67" s="169"/>
      <c r="P67" s="104"/>
      <c r="Q67" s="105"/>
      <c r="R67" s="25"/>
      <c r="S67" s="169"/>
      <c r="T67" s="56">
        <v>7</v>
      </c>
      <c r="U67" s="26">
        <v>0</v>
      </c>
      <c r="V67" s="159"/>
      <c r="W67" s="159"/>
      <c r="X67" s="56"/>
      <c r="Y67" s="169"/>
      <c r="Z67" s="25"/>
      <c r="AA67" s="26"/>
      <c r="AB67" s="4">
        <f t="shared" si="5"/>
        <v>0</v>
      </c>
      <c r="AC67" s="3">
        <f t="shared" ref="AC67:AC98" si="6">G67+I67+K67+M67+O67+Q67+S67+AA67</f>
        <v>0</v>
      </c>
      <c r="AD67" s="23">
        <f t="shared" si="4"/>
        <v>65</v>
      </c>
      <c r="AE67" s="86">
        <v>1</v>
      </c>
    </row>
    <row r="68" spans="1:31" ht="18">
      <c r="A68" s="62"/>
      <c r="B68" s="65"/>
      <c r="C68" s="83" t="s">
        <v>1348</v>
      </c>
      <c r="D68" s="83" t="s">
        <v>52</v>
      </c>
      <c r="E68" s="62" t="s">
        <v>1345</v>
      </c>
      <c r="F68" s="66"/>
      <c r="G68" s="69"/>
      <c r="H68" s="25"/>
      <c r="I68" s="26"/>
      <c r="J68" s="25"/>
      <c r="K68" s="165"/>
      <c r="L68" s="51"/>
      <c r="M68" s="27"/>
      <c r="N68" s="25">
        <v>1</v>
      </c>
      <c r="O68" s="169">
        <v>0</v>
      </c>
      <c r="P68" s="104"/>
      <c r="Q68" s="105"/>
      <c r="R68" s="25"/>
      <c r="S68" s="169"/>
      <c r="T68" s="56"/>
      <c r="U68" s="26"/>
      <c r="V68" s="159"/>
      <c r="W68" s="159"/>
      <c r="X68" s="56"/>
      <c r="Y68" s="169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99" si="7">AD67+1</f>
        <v>66</v>
      </c>
      <c r="AE68">
        <v>1</v>
      </c>
    </row>
    <row r="69" spans="1:31" ht="18">
      <c r="A69" s="62"/>
      <c r="B69" s="65"/>
      <c r="C69" s="83" t="s">
        <v>1349</v>
      </c>
      <c r="D69" s="83" t="s">
        <v>51</v>
      </c>
      <c r="E69" s="62" t="s">
        <v>1345</v>
      </c>
      <c r="F69" s="66"/>
      <c r="G69" s="69"/>
      <c r="H69" s="25"/>
      <c r="I69" s="26"/>
      <c r="J69" s="25"/>
      <c r="K69" s="165"/>
      <c r="L69" s="51"/>
      <c r="M69" s="27"/>
      <c r="N69" s="25">
        <v>2</v>
      </c>
      <c r="O69" s="169">
        <v>0</v>
      </c>
      <c r="P69" s="104"/>
      <c r="Q69" s="105"/>
      <c r="R69" s="25"/>
      <c r="S69" s="169"/>
      <c r="T69" s="56"/>
      <c r="U69" s="26"/>
      <c r="V69" s="159"/>
      <c r="W69" s="159"/>
      <c r="X69" s="56"/>
      <c r="Y69" s="169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  <c r="AE69">
        <v>1</v>
      </c>
    </row>
    <row r="70" spans="1:31" ht="18">
      <c r="A70" s="62"/>
      <c r="B70" s="62"/>
      <c r="C70" s="83" t="s">
        <v>1350</v>
      </c>
      <c r="D70" s="83" t="s">
        <v>102</v>
      </c>
      <c r="E70" s="62" t="s">
        <v>1351</v>
      </c>
      <c r="F70" s="66"/>
      <c r="G70" s="69"/>
      <c r="H70" s="25"/>
      <c r="I70" s="26"/>
      <c r="J70" s="25"/>
      <c r="K70" s="165"/>
      <c r="L70" s="51"/>
      <c r="M70" s="27"/>
      <c r="N70" s="25">
        <v>5</v>
      </c>
      <c r="O70" s="169">
        <v>0</v>
      </c>
      <c r="P70" s="104"/>
      <c r="Q70" s="105"/>
      <c r="R70" s="25"/>
      <c r="S70" s="169"/>
      <c r="T70" s="56"/>
      <c r="U70" s="26"/>
      <c r="V70" s="159"/>
      <c r="W70" s="159"/>
      <c r="X70" s="56"/>
      <c r="Y70" s="169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  <c r="AE70">
        <v>1</v>
      </c>
    </row>
    <row r="71" spans="1:31" ht="18">
      <c r="A71" s="62"/>
      <c r="B71" s="62"/>
      <c r="C71" s="83" t="s">
        <v>1352</v>
      </c>
      <c r="D71" s="83" t="s">
        <v>980</v>
      </c>
      <c r="E71" s="62" t="s">
        <v>1345</v>
      </c>
      <c r="F71" s="66"/>
      <c r="G71" s="69"/>
      <c r="H71" s="25"/>
      <c r="I71" s="26"/>
      <c r="J71" s="25"/>
      <c r="K71" s="165"/>
      <c r="L71" s="51"/>
      <c r="M71" s="27"/>
      <c r="N71" s="25">
        <v>17</v>
      </c>
      <c r="O71" s="169">
        <v>0</v>
      </c>
      <c r="P71" s="104"/>
      <c r="Q71" s="105"/>
      <c r="R71" s="25"/>
      <c r="S71" s="169"/>
      <c r="T71" s="56"/>
      <c r="U71" s="26"/>
      <c r="V71" s="159"/>
      <c r="W71" s="159"/>
      <c r="X71" s="56"/>
      <c r="Y71" s="169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  <c r="AE71" s="86">
        <v>1</v>
      </c>
    </row>
    <row r="72" spans="1:31" ht="18">
      <c r="A72" s="81" t="s">
        <v>992</v>
      </c>
      <c r="B72" s="82">
        <v>37511</v>
      </c>
      <c r="C72" s="81" t="s">
        <v>993</v>
      </c>
      <c r="D72" s="81" t="s">
        <v>69</v>
      </c>
      <c r="E72" s="81" t="s">
        <v>901</v>
      </c>
      <c r="F72" s="66"/>
      <c r="G72" s="69"/>
      <c r="H72" s="25">
        <v>2</v>
      </c>
      <c r="I72" s="26">
        <v>0</v>
      </c>
      <c r="J72" s="25"/>
      <c r="K72" s="165"/>
      <c r="L72" s="51"/>
      <c r="M72" s="27"/>
      <c r="N72" s="25"/>
      <c r="O72" s="169"/>
      <c r="P72" s="104"/>
      <c r="Q72" s="105"/>
      <c r="R72" s="25"/>
      <c r="S72" s="169"/>
      <c r="T72" s="56"/>
      <c r="U72" s="26"/>
      <c r="V72" s="159"/>
      <c r="W72" s="159"/>
      <c r="X72" s="56"/>
      <c r="Y72" s="169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  <c r="AE72">
        <v>1</v>
      </c>
    </row>
    <row r="73" spans="1:31" ht="18">
      <c r="A73" s="62" t="s">
        <v>198</v>
      </c>
      <c r="B73" s="62">
        <v>2001</v>
      </c>
      <c r="C73" s="114" t="s">
        <v>1275</v>
      </c>
      <c r="D73" s="114" t="s">
        <v>1267</v>
      </c>
      <c r="E73" s="78" t="s">
        <v>198</v>
      </c>
      <c r="F73" s="66"/>
      <c r="G73" s="69"/>
      <c r="H73" s="25"/>
      <c r="I73" s="26"/>
      <c r="J73" s="25"/>
      <c r="K73" s="165"/>
      <c r="L73" s="51">
        <v>17</v>
      </c>
      <c r="M73" s="27">
        <v>0</v>
      </c>
      <c r="N73" s="25"/>
      <c r="O73" s="169"/>
      <c r="P73" s="104"/>
      <c r="Q73" s="105"/>
      <c r="R73" s="25"/>
      <c r="S73" s="169"/>
      <c r="T73" s="56"/>
      <c r="U73" s="26"/>
      <c r="V73" s="159"/>
      <c r="W73" s="159"/>
      <c r="X73" s="56"/>
      <c r="Y73" s="169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  <c r="AE73" s="86">
        <v>1</v>
      </c>
    </row>
    <row r="74" spans="1:31" ht="18">
      <c r="A74" s="62"/>
      <c r="B74" s="65"/>
      <c r="C74" s="62"/>
      <c r="D74" s="62"/>
      <c r="E74" s="62"/>
      <c r="F74" s="66"/>
      <c r="G74" s="69"/>
      <c r="H74" s="25"/>
      <c r="I74" s="26"/>
      <c r="J74" s="25"/>
      <c r="K74" s="165"/>
      <c r="L74" s="51"/>
      <c r="M74" s="27"/>
      <c r="N74" s="25"/>
      <c r="O74" s="169"/>
      <c r="P74" s="104"/>
      <c r="Q74" s="105"/>
      <c r="R74" s="25"/>
      <c r="S74" s="169"/>
      <c r="T74" s="56"/>
      <c r="U74" s="26"/>
      <c r="V74" s="159"/>
      <c r="W74" s="159"/>
      <c r="X74" s="56"/>
      <c r="Y74" s="169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  <row r="75" spans="1:31" ht="18">
      <c r="A75" s="62"/>
      <c r="B75" s="65"/>
      <c r="C75" s="62"/>
      <c r="D75" s="62"/>
      <c r="E75" s="62"/>
      <c r="F75" s="66"/>
      <c r="G75" s="69"/>
      <c r="H75" s="25"/>
      <c r="I75" s="26"/>
      <c r="J75" s="25"/>
      <c r="K75" s="165"/>
      <c r="L75" s="51"/>
      <c r="M75" s="27"/>
      <c r="N75" s="25"/>
      <c r="O75" s="169"/>
      <c r="P75" s="104"/>
      <c r="Q75" s="105"/>
      <c r="R75" s="25"/>
      <c r="S75" s="169"/>
      <c r="T75" s="56"/>
      <c r="U75" s="26"/>
      <c r="V75" s="159"/>
      <c r="W75" s="159"/>
      <c r="X75" s="56"/>
      <c r="Y75" s="169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</row>
    <row r="76" spans="1:31" ht="18">
      <c r="A76" s="62"/>
      <c r="B76" s="65"/>
      <c r="C76" s="62"/>
      <c r="D76" s="62"/>
      <c r="E76" s="62"/>
      <c r="F76" s="66"/>
      <c r="G76" s="69"/>
      <c r="H76" s="25"/>
      <c r="I76" s="26"/>
      <c r="J76" s="25"/>
      <c r="K76" s="165"/>
      <c r="L76" s="51"/>
      <c r="M76" s="27"/>
      <c r="N76" s="25"/>
      <c r="O76" s="169"/>
      <c r="P76" s="104"/>
      <c r="Q76" s="105"/>
      <c r="R76" s="25"/>
      <c r="S76" s="169"/>
      <c r="T76" s="56"/>
      <c r="U76" s="26"/>
      <c r="V76" s="159"/>
      <c r="W76" s="159"/>
      <c r="X76" s="56"/>
      <c r="Y76" s="169"/>
      <c r="Z76" s="25"/>
      <c r="AA76" s="26"/>
      <c r="AB76" s="4">
        <f t="shared" si="5"/>
        <v>0</v>
      </c>
      <c r="AC76" s="3">
        <f t="shared" si="6"/>
        <v>0</v>
      </c>
      <c r="AD76" s="23">
        <f t="shared" si="7"/>
        <v>74</v>
      </c>
    </row>
    <row r="77" spans="1:31" ht="18">
      <c r="A77" s="62"/>
      <c r="B77" s="65"/>
      <c r="C77" s="62"/>
      <c r="D77" s="62"/>
      <c r="E77" s="62"/>
      <c r="F77" s="66"/>
      <c r="G77" s="69"/>
      <c r="H77" s="25"/>
      <c r="I77" s="26"/>
      <c r="J77" s="25"/>
      <c r="K77" s="165"/>
      <c r="L77" s="51"/>
      <c r="M77" s="27"/>
      <c r="N77" s="25"/>
      <c r="O77" s="169"/>
      <c r="P77" s="104"/>
      <c r="Q77" s="105"/>
      <c r="R77" s="25"/>
      <c r="S77" s="169"/>
      <c r="T77" s="56"/>
      <c r="U77" s="26"/>
      <c r="V77" s="159"/>
      <c r="W77" s="159"/>
      <c r="X77" s="56"/>
      <c r="Y77" s="169"/>
      <c r="Z77" s="25"/>
      <c r="AA77" s="26"/>
      <c r="AB77" s="4">
        <f t="shared" si="5"/>
        <v>0</v>
      </c>
      <c r="AC77" s="3">
        <f t="shared" si="6"/>
        <v>0</v>
      </c>
      <c r="AD77" s="23">
        <f t="shared" si="7"/>
        <v>75</v>
      </c>
    </row>
    <row r="78" spans="1:31" ht="18">
      <c r="A78" s="62"/>
      <c r="B78" s="65"/>
      <c r="C78" s="62"/>
      <c r="D78" s="62"/>
      <c r="E78" s="62"/>
      <c r="F78" s="66"/>
      <c r="G78" s="69"/>
      <c r="H78" s="25"/>
      <c r="I78" s="26"/>
      <c r="J78" s="25"/>
      <c r="K78" s="165"/>
      <c r="L78" s="51"/>
      <c r="M78" s="27"/>
      <c r="N78" s="25"/>
      <c r="O78" s="169"/>
      <c r="P78" s="104"/>
      <c r="Q78" s="105"/>
      <c r="R78" s="25"/>
      <c r="S78" s="169"/>
      <c r="T78" s="56"/>
      <c r="U78" s="26"/>
      <c r="V78" s="159"/>
      <c r="W78" s="159"/>
      <c r="X78" s="56"/>
      <c r="Y78" s="169"/>
      <c r="Z78" s="25"/>
      <c r="AA78" s="26"/>
      <c r="AB78" s="4">
        <f t="shared" si="5"/>
        <v>0</v>
      </c>
      <c r="AC78" s="3">
        <f t="shared" si="6"/>
        <v>0</v>
      </c>
      <c r="AD78" s="23">
        <f t="shared" si="7"/>
        <v>76</v>
      </c>
    </row>
    <row r="79" spans="1:31" ht="18">
      <c r="A79" s="62"/>
      <c r="B79" s="65"/>
      <c r="C79" s="62"/>
      <c r="D79" s="62"/>
      <c r="E79" s="62"/>
      <c r="F79" s="66"/>
      <c r="G79" s="69"/>
      <c r="H79" s="25"/>
      <c r="I79" s="26"/>
      <c r="J79" s="25"/>
      <c r="K79" s="165"/>
      <c r="L79" s="51"/>
      <c r="M79" s="27"/>
      <c r="N79" s="25"/>
      <c r="O79" s="169"/>
      <c r="P79" s="104"/>
      <c r="Q79" s="105"/>
      <c r="R79" s="25"/>
      <c r="S79" s="169"/>
      <c r="T79" s="56"/>
      <c r="U79" s="26"/>
      <c r="V79" s="159"/>
      <c r="W79" s="159"/>
      <c r="X79" s="56"/>
      <c r="Y79" s="169"/>
      <c r="Z79" s="25"/>
      <c r="AA79" s="26"/>
      <c r="AB79" s="4">
        <f t="shared" si="5"/>
        <v>0</v>
      </c>
      <c r="AC79" s="3">
        <f t="shared" si="6"/>
        <v>0</v>
      </c>
      <c r="AD79" s="23">
        <f t="shared" si="7"/>
        <v>77</v>
      </c>
    </row>
    <row r="80" spans="1:31" ht="18">
      <c r="A80" s="62"/>
      <c r="B80" s="65"/>
      <c r="C80" s="62"/>
      <c r="D80" s="62"/>
      <c r="E80" s="62"/>
      <c r="F80" s="66"/>
      <c r="G80" s="69"/>
      <c r="H80" s="25"/>
      <c r="I80" s="26"/>
      <c r="J80" s="25"/>
      <c r="K80" s="165"/>
      <c r="L80" s="51"/>
      <c r="M80" s="27"/>
      <c r="N80" s="25"/>
      <c r="O80" s="169"/>
      <c r="P80" s="104"/>
      <c r="Q80" s="105"/>
      <c r="R80" s="25"/>
      <c r="S80" s="169"/>
      <c r="T80" s="56"/>
      <c r="U80" s="26"/>
      <c r="V80" s="159"/>
      <c r="W80" s="159"/>
      <c r="X80" s="56"/>
      <c r="Y80" s="169"/>
      <c r="Z80" s="25"/>
      <c r="AA80" s="26"/>
      <c r="AB80" s="4">
        <f t="shared" si="5"/>
        <v>0</v>
      </c>
      <c r="AC80" s="3">
        <f t="shared" si="6"/>
        <v>0</v>
      </c>
      <c r="AD80" s="23">
        <f t="shared" si="7"/>
        <v>78</v>
      </c>
    </row>
    <row r="81" spans="1:30" ht="18">
      <c r="A81" s="62"/>
      <c r="B81" s="65"/>
      <c r="C81" s="62"/>
      <c r="D81" s="62"/>
      <c r="E81" s="62"/>
      <c r="F81" s="66"/>
      <c r="G81" s="69"/>
      <c r="H81" s="25"/>
      <c r="I81" s="26"/>
      <c r="J81" s="25"/>
      <c r="K81" s="165"/>
      <c r="L81" s="51"/>
      <c r="M81" s="27"/>
      <c r="N81" s="25"/>
      <c r="O81" s="169"/>
      <c r="P81" s="104"/>
      <c r="Q81" s="105"/>
      <c r="R81" s="25"/>
      <c r="S81" s="169"/>
      <c r="T81" s="56"/>
      <c r="U81" s="26"/>
      <c r="V81" s="159"/>
      <c r="W81" s="159"/>
      <c r="X81" s="56"/>
      <c r="Y81" s="169"/>
      <c r="Z81" s="25"/>
      <c r="AA81" s="26"/>
      <c r="AB81" s="4">
        <f t="shared" si="5"/>
        <v>0</v>
      </c>
      <c r="AC81" s="3">
        <f t="shared" si="6"/>
        <v>0</v>
      </c>
      <c r="AD81" s="23">
        <f t="shared" si="7"/>
        <v>79</v>
      </c>
    </row>
    <row r="82" spans="1:30" ht="18">
      <c r="A82" s="62"/>
      <c r="B82" s="65"/>
      <c r="C82" s="62"/>
      <c r="D82" s="62"/>
      <c r="E82" s="62"/>
      <c r="F82" s="66"/>
      <c r="G82" s="69"/>
      <c r="H82" s="25"/>
      <c r="I82" s="26"/>
      <c r="J82" s="25"/>
      <c r="K82" s="165"/>
      <c r="L82" s="51"/>
      <c r="M82" s="27"/>
      <c r="N82" s="25"/>
      <c r="O82" s="169"/>
      <c r="P82" s="104"/>
      <c r="Q82" s="105"/>
      <c r="R82" s="25"/>
      <c r="S82" s="169"/>
      <c r="T82" s="56"/>
      <c r="U82" s="26"/>
      <c r="V82" s="159"/>
      <c r="W82" s="159"/>
      <c r="X82" s="56"/>
      <c r="Y82" s="169"/>
      <c r="Z82" s="25"/>
      <c r="AA82" s="26"/>
      <c r="AB82" s="4">
        <f t="shared" si="5"/>
        <v>0</v>
      </c>
      <c r="AC82" s="3">
        <f t="shared" si="6"/>
        <v>0</v>
      </c>
      <c r="AD82" s="23">
        <f t="shared" si="7"/>
        <v>80</v>
      </c>
    </row>
    <row r="83" spans="1:30" ht="18">
      <c r="A83" s="62"/>
      <c r="B83" s="65"/>
      <c r="C83" s="62"/>
      <c r="D83" s="62"/>
      <c r="E83" s="62"/>
      <c r="F83" s="66"/>
      <c r="G83" s="69"/>
      <c r="H83" s="25"/>
      <c r="I83" s="26"/>
      <c r="J83" s="25"/>
      <c r="K83" s="165"/>
      <c r="L83" s="51"/>
      <c r="M83" s="27"/>
      <c r="N83" s="25"/>
      <c r="O83" s="169"/>
      <c r="P83" s="104"/>
      <c r="Q83" s="105"/>
      <c r="R83" s="25"/>
      <c r="S83" s="169"/>
      <c r="T83" s="56"/>
      <c r="U83" s="26"/>
      <c r="V83" s="159"/>
      <c r="W83" s="159"/>
      <c r="X83" s="56"/>
      <c r="Y83" s="169"/>
      <c r="Z83" s="25"/>
      <c r="AA83" s="26"/>
      <c r="AB83" s="4">
        <f t="shared" si="5"/>
        <v>0</v>
      </c>
      <c r="AC83" s="3">
        <f t="shared" si="6"/>
        <v>0</v>
      </c>
      <c r="AD83" s="23">
        <f t="shared" si="7"/>
        <v>81</v>
      </c>
    </row>
    <row r="84" spans="1:30" ht="18">
      <c r="A84" s="62"/>
      <c r="B84" s="65"/>
      <c r="C84" s="62"/>
      <c r="D84" s="62"/>
      <c r="E84" s="62"/>
      <c r="F84" s="66"/>
      <c r="G84" s="69"/>
      <c r="H84" s="25"/>
      <c r="I84" s="26"/>
      <c r="J84" s="25"/>
      <c r="K84" s="165"/>
      <c r="L84" s="51"/>
      <c r="M84" s="27"/>
      <c r="N84" s="25"/>
      <c r="O84" s="169"/>
      <c r="P84" s="104"/>
      <c r="Q84" s="105"/>
      <c r="R84" s="25"/>
      <c r="S84" s="169"/>
      <c r="T84" s="56"/>
      <c r="U84" s="26"/>
      <c r="V84" s="159"/>
      <c r="W84" s="159"/>
      <c r="X84" s="56"/>
      <c r="Y84" s="169"/>
      <c r="Z84" s="25"/>
      <c r="AA84" s="26"/>
      <c r="AB84" s="4">
        <f t="shared" si="5"/>
        <v>0</v>
      </c>
      <c r="AC84" s="3">
        <f t="shared" si="6"/>
        <v>0</v>
      </c>
      <c r="AD84" s="23">
        <f t="shared" si="7"/>
        <v>82</v>
      </c>
    </row>
    <row r="85" spans="1:30" ht="18">
      <c r="A85" s="62"/>
      <c r="B85" s="65"/>
      <c r="C85" s="62"/>
      <c r="D85" s="62"/>
      <c r="E85" s="62"/>
      <c r="F85" s="66"/>
      <c r="G85" s="69"/>
      <c r="H85" s="25"/>
      <c r="I85" s="26"/>
      <c r="J85" s="25"/>
      <c r="K85" s="165"/>
      <c r="L85" s="51"/>
      <c r="M85" s="27"/>
      <c r="N85" s="25"/>
      <c r="O85" s="169"/>
      <c r="P85" s="104"/>
      <c r="Q85" s="105"/>
      <c r="R85" s="25"/>
      <c r="S85" s="169"/>
      <c r="T85" s="56"/>
      <c r="U85" s="26"/>
      <c r="V85" s="159"/>
      <c r="W85" s="159"/>
      <c r="X85" s="56"/>
      <c r="Y85" s="169"/>
      <c r="Z85" s="25"/>
      <c r="AA85" s="26"/>
      <c r="AB85" s="4">
        <f t="shared" si="5"/>
        <v>0</v>
      </c>
      <c r="AC85" s="3">
        <f t="shared" si="6"/>
        <v>0</v>
      </c>
      <c r="AD85" s="23">
        <f t="shared" si="7"/>
        <v>83</v>
      </c>
    </row>
    <row r="86" spans="1:30" ht="18">
      <c r="A86" s="62"/>
      <c r="B86" s="65"/>
      <c r="C86" s="62"/>
      <c r="D86" s="62"/>
      <c r="E86" s="62"/>
      <c r="F86" s="66"/>
      <c r="G86" s="69"/>
      <c r="H86" s="25"/>
      <c r="I86" s="26"/>
      <c r="J86" s="25"/>
      <c r="K86" s="165"/>
      <c r="L86" s="51"/>
      <c r="M86" s="27"/>
      <c r="N86" s="25"/>
      <c r="O86" s="169"/>
      <c r="P86" s="104"/>
      <c r="Q86" s="105"/>
      <c r="R86" s="25"/>
      <c r="S86" s="169"/>
      <c r="T86" s="56"/>
      <c r="U86" s="26"/>
      <c r="V86" s="159"/>
      <c r="W86" s="159"/>
      <c r="X86" s="56"/>
      <c r="Y86" s="169"/>
      <c r="Z86" s="25"/>
      <c r="AA86" s="26"/>
      <c r="AB86" s="4">
        <f t="shared" si="5"/>
        <v>0</v>
      </c>
      <c r="AC86" s="3">
        <f t="shared" si="6"/>
        <v>0</v>
      </c>
      <c r="AD86" s="23">
        <f t="shared" si="7"/>
        <v>84</v>
      </c>
    </row>
    <row r="87" spans="1:30" ht="18">
      <c r="A87" s="62"/>
      <c r="B87" s="65"/>
      <c r="C87" s="62"/>
      <c r="D87" s="62"/>
      <c r="E87" s="62"/>
      <c r="F87" s="66"/>
      <c r="G87" s="69"/>
      <c r="H87" s="25"/>
      <c r="I87" s="26"/>
      <c r="J87" s="25"/>
      <c r="K87" s="165"/>
      <c r="L87" s="51"/>
      <c r="M87" s="27"/>
      <c r="N87" s="25"/>
      <c r="O87" s="169"/>
      <c r="P87" s="104"/>
      <c r="Q87" s="105"/>
      <c r="R87" s="25"/>
      <c r="S87" s="169"/>
      <c r="T87" s="56"/>
      <c r="U87" s="26"/>
      <c r="V87" s="159"/>
      <c r="W87" s="159"/>
      <c r="X87" s="56"/>
      <c r="Y87" s="169"/>
      <c r="Z87" s="25"/>
      <c r="AA87" s="26"/>
      <c r="AB87" s="4">
        <f t="shared" si="5"/>
        <v>0</v>
      </c>
      <c r="AC87" s="3">
        <f t="shared" si="6"/>
        <v>0</v>
      </c>
      <c r="AD87" s="23">
        <f t="shared" si="7"/>
        <v>85</v>
      </c>
    </row>
    <row r="88" spans="1:30" ht="18">
      <c r="A88" s="62"/>
      <c r="B88" s="65"/>
      <c r="C88" s="62"/>
      <c r="D88" s="62"/>
      <c r="E88" s="62"/>
      <c r="F88" s="66"/>
      <c r="G88" s="69"/>
      <c r="H88" s="25"/>
      <c r="I88" s="26"/>
      <c r="J88" s="25"/>
      <c r="K88" s="165"/>
      <c r="L88" s="51"/>
      <c r="M88" s="27"/>
      <c r="N88" s="25"/>
      <c r="O88" s="169"/>
      <c r="P88" s="104"/>
      <c r="Q88" s="105"/>
      <c r="R88" s="25"/>
      <c r="S88" s="169"/>
      <c r="T88" s="56"/>
      <c r="U88" s="26"/>
      <c r="V88" s="159"/>
      <c r="W88" s="159"/>
      <c r="X88" s="56"/>
      <c r="Y88" s="169"/>
      <c r="Z88" s="25"/>
      <c r="AA88" s="26"/>
      <c r="AB88" s="4">
        <f t="shared" si="5"/>
        <v>0</v>
      </c>
      <c r="AC88" s="3">
        <f t="shared" si="6"/>
        <v>0</v>
      </c>
      <c r="AD88" s="23">
        <f t="shared" si="7"/>
        <v>86</v>
      </c>
    </row>
    <row r="89" spans="1:30" ht="18">
      <c r="A89" s="62"/>
      <c r="B89" s="65"/>
      <c r="C89" s="62"/>
      <c r="D89" s="62"/>
      <c r="E89" s="62"/>
      <c r="F89" s="66"/>
      <c r="G89" s="69"/>
      <c r="H89" s="25"/>
      <c r="I89" s="26"/>
      <c r="J89" s="25"/>
      <c r="K89" s="165"/>
      <c r="L89" s="51"/>
      <c r="M89" s="27"/>
      <c r="N89" s="25"/>
      <c r="O89" s="169"/>
      <c r="P89" s="104"/>
      <c r="Q89" s="105"/>
      <c r="R89" s="25"/>
      <c r="S89" s="169"/>
      <c r="T89" s="56"/>
      <c r="U89" s="26"/>
      <c r="V89" s="159"/>
      <c r="W89" s="159"/>
      <c r="X89" s="56"/>
      <c r="Y89" s="169"/>
      <c r="Z89" s="25"/>
      <c r="AA89" s="26"/>
      <c r="AB89" s="4">
        <f t="shared" si="5"/>
        <v>0</v>
      </c>
      <c r="AC89" s="3">
        <f t="shared" si="6"/>
        <v>0</v>
      </c>
      <c r="AD89" s="23">
        <f t="shared" si="7"/>
        <v>87</v>
      </c>
    </row>
    <row r="90" spans="1:30" ht="18">
      <c r="A90" s="62"/>
      <c r="B90" s="65"/>
      <c r="C90" s="62"/>
      <c r="D90" s="62"/>
      <c r="E90" s="62"/>
      <c r="F90" s="66"/>
      <c r="G90" s="69"/>
      <c r="H90" s="25"/>
      <c r="I90" s="26"/>
      <c r="J90" s="25"/>
      <c r="K90" s="165"/>
      <c r="L90" s="51"/>
      <c r="M90" s="27"/>
      <c r="N90" s="25"/>
      <c r="O90" s="169"/>
      <c r="P90" s="104"/>
      <c r="Q90" s="105"/>
      <c r="R90" s="25"/>
      <c r="S90" s="169"/>
      <c r="T90" s="56"/>
      <c r="U90" s="26"/>
      <c r="V90" s="159"/>
      <c r="W90" s="159"/>
      <c r="X90" s="56"/>
      <c r="Y90" s="169"/>
      <c r="Z90" s="25"/>
      <c r="AA90" s="26"/>
      <c r="AB90" s="4">
        <f t="shared" ref="AB90:AB121" si="8">G90+I90+K90*1.5+M90+O90*1.5+Q90+S90*1.5+U90+W90+Y90*1.5+AA90</f>
        <v>0</v>
      </c>
      <c r="AC90" s="3">
        <f t="shared" si="6"/>
        <v>0</v>
      </c>
      <c r="AD90" s="23">
        <f t="shared" si="7"/>
        <v>88</v>
      </c>
    </row>
    <row r="91" spans="1:30" ht="18">
      <c r="A91" s="62"/>
      <c r="B91" s="65"/>
      <c r="C91" s="62"/>
      <c r="D91" s="62"/>
      <c r="E91" s="62"/>
      <c r="F91" s="66"/>
      <c r="G91" s="69"/>
      <c r="H91" s="25"/>
      <c r="I91" s="26"/>
      <c r="J91" s="25"/>
      <c r="K91" s="165"/>
      <c r="L91" s="51"/>
      <c r="M91" s="27"/>
      <c r="N91" s="25"/>
      <c r="O91" s="169"/>
      <c r="P91" s="104"/>
      <c r="Q91" s="105"/>
      <c r="R91" s="25"/>
      <c r="S91" s="169"/>
      <c r="T91" s="56"/>
      <c r="U91" s="26"/>
      <c r="V91" s="159"/>
      <c r="W91" s="159"/>
      <c r="X91" s="56"/>
      <c r="Y91" s="169"/>
      <c r="Z91" s="25"/>
      <c r="AA91" s="26"/>
      <c r="AB91" s="4">
        <f t="shared" si="8"/>
        <v>0</v>
      </c>
      <c r="AC91" s="3">
        <f t="shared" si="6"/>
        <v>0</v>
      </c>
      <c r="AD91" s="23">
        <f t="shared" si="7"/>
        <v>89</v>
      </c>
    </row>
    <row r="92" spans="1:30" ht="18">
      <c r="A92" s="62"/>
      <c r="B92" s="65"/>
      <c r="C92" s="62"/>
      <c r="D92" s="62"/>
      <c r="E92" s="62"/>
      <c r="F92" s="66"/>
      <c r="G92" s="69"/>
      <c r="H92" s="25"/>
      <c r="I92" s="26"/>
      <c r="J92" s="25"/>
      <c r="K92" s="165"/>
      <c r="L92" s="51"/>
      <c r="M92" s="27"/>
      <c r="N92" s="25"/>
      <c r="O92" s="169"/>
      <c r="P92" s="104"/>
      <c r="Q92" s="105"/>
      <c r="R92" s="25"/>
      <c r="S92" s="169"/>
      <c r="T92" s="56"/>
      <c r="U92" s="26"/>
      <c r="V92" s="159"/>
      <c r="W92" s="159"/>
      <c r="X92" s="56"/>
      <c r="Y92" s="169"/>
      <c r="Z92" s="25"/>
      <c r="AA92" s="26"/>
      <c r="AB92" s="4">
        <f t="shared" si="8"/>
        <v>0</v>
      </c>
      <c r="AC92" s="3">
        <f t="shared" si="6"/>
        <v>0</v>
      </c>
      <c r="AD92" s="23">
        <f t="shared" si="7"/>
        <v>90</v>
      </c>
    </row>
    <row r="93" spans="1:30" ht="18">
      <c r="A93" s="62"/>
      <c r="B93" s="65"/>
      <c r="C93" s="62"/>
      <c r="D93" s="62"/>
      <c r="E93" s="62"/>
      <c r="F93" s="66"/>
      <c r="G93" s="69"/>
      <c r="H93" s="25"/>
      <c r="I93" s="26"/>
      <c r="J93" s="25"/>
      <c r="K93" s="165"/>
      <c r="L93" s="51"/>
      <c r="M93" s="27"/>
      <c r="N93" s="25"/>
      <c r="O93" s="169"/>
      <c r="P93" s="104"/>
      <c r="Q93" s="105"/>
      <c r="R93" s="25"/>
      <c r="S93" s="169"/>
      <c r="T93" s="56"/>
      <c r="U93" s="26"/>
      <c r="V93" s="159"/>
      <c r="W93" s="159"/>
      <c r="X93" s="56"/>
      <c r="Y93" s="169"/>
      <c r="Z93" s="25"/>
      <c r="AA93" s="26"/>
      <c r="AB93" s="4">
        <f t="shared" si="8"/>
        <v>0</v>
      </c>
      <c r="AC93" s="3">
        <f t="shared" si="6"/>
        <v>0</v>
      </c>
      <c r="AD93" s="23">
        <f t="shared" si="7"/>
        <v>91</v>
      </c>
    </row>
    <row r="94" spans="1:30" ht="18">
      <c r="A94" s="62"/>
      <c r="B94" s="65"/>
      <c r="C94" s="62"/>
      <c r="D94" s="62"/>
      <c r="E94" s="62"/>
      <c r="F94" s="66"/>
      <c r="G94" s="69"/>
      <c r="H94" s="25"/>
      <c r="I94" s="26"/>
      <c r="J94" s="25"/>
      <c r="K94" s="165"/>
      <c r="L94" s="51"/>
      <c r="M94" s="27"/>
      <c r="N94" s="25"/>
      <c r="O94" s="169"/>
      <c r="P94" s="104"/>
      <c r="Q94" s="105"/>
      <c r="R94" s="25"/>
      <c r="S94" s="169"/>
      <c r="T94" s="56"/>
      <c r="U94" s="26"/>
      <c r="V94" s="159"/>
      <c r="W94" s="159"/>
      <c r="X94" s="56"/>
      <c r="Y94" s="169"/>
      <c r="Z94" s="25"/>
      <c r="AA94" s="26"/>
      <c r="AB94" s="4">
        <f t="shared" si="8"/>
        <v>0</v>
      </c>
      <c r="AC94" s="3">
        <f t="shared" si="6"/>
        <v>0</v>
      </c>
      <c r="AD94" s="23">
        <f t="shared" si="7"/>
        <v>92</v>
      </c>
    </row>
    <row r="95" spans="1:30" ht="18">
      <c r="A95" s="62"/>
      <c r="B95" s="65"/>
      <c r="C95" s="62"/>
      <c r="D95" s="62"/>
      <c r="E95" s="62"/>
      <c r="F95" s="66"/>
      <c r="G95" s="69"/>
      <c r="H95" s="25"/>
      <c r="I95" s="26"/>
      <c r="J95" s="25"/>
      <c r="K95" s="165"/>
      <c r="L95" s="51"/>
      <c r="M95" s="27"/>
      <c r="N95" s="25"/>
      <c r="O95" s="169"/>
      <c r="P95" s="104"/>
      <c r="Q95" s="105"/>
      <c r="R95" s="25"/>
      <c r="S95" s="169"/>
      <c r="T95" s="56"/>
      <c r="U95" s="26"/>
      <c r="V95" s="159"/>
      <c r="W95" s="159"/>
      <c r="X95" s="56"/>
      <c r="Y95" s="169"/>
      <c r="Z95" s="25"/>
      <c r="AA95" s="26"/>
      <c r="AB95" s="4">
        <f t="shared" si="8"/>
        <v>0</v>
      </c>
      <c r="AC95" s="3">
        <f t="shared" si="6"/>
        <v>0</v>
      </c>
      <c r="AD95" s="23">
        <f t="shared" si="7"/>
        <v>93</v>
      </c>
    </row>
    <row r="96" spans="1:30" ht="18">
      <c r="A96" s="62"/>
      <c r="B96" s="65"/>
      <c r="C96" s="62"/>
      <c r="D96" s="62"/>
      <c r="E96" s="62"/>
      <c r="F96" s="66"/>
      <c r="G96" s="69"/>
      <c r="H96" s="25"/>
      <c r="I96" s="26"/>
      <c r="J96" s="25"/>
      <c r="K96" s="165"/>
      <c r="L96" s="51"/>
      <c r="M96" s="27"/>
      <c r="N96" s="25"/>
      <c r="O96" s="169"/>
      <c r="P96" s="104"/>
      <c r="Q96" s="105"/>
      <c r="R96" s="25"/>
      <c r="S96" s="169"/>
      <c r="T96" s="56"/>
      <c r="U96" s="26"/>
      <c r="V96" s="159"/>
      <c r="W96" s="159"/>
      <c r="X96" s="56"/>
      <c r="Y96" s="169"/>
      <c r="Z96" s="25"/>
      <c r="AA96" s="26"/>
      <c r="AB96" s="4">
        <f t="shared" si="8"/>
        <v>0</v>
      </c>
      <c r="AC96" s="3">
        <f t="shared" si="6"/>
        <v>0</v>
      </c>
      <c r="AD96" s="23">
        <f t="shared" si="7"/>
        <v>94</v>
      </c>
    </row>
    <row r="97" spans="1:30" ht="18">
      <c r="A97" s="62"/>
      <c r="B97" s="65"/>
      <c r="C97" s="62"/>
      <c r="D97" s="62"/>
      <c r="E97" s="62"/>
      <c r="F97" s="66"/>
      <c r="G97" s="69"/>
      <c r="H97" s="25"/>
      <c r="I97" s="26"/>
      <c r="J97" s="25"/>
      <c r="K97" s="165"/>
      <c r="L97" s="51"/>
      <c r="M97" s="27"/>
      <c r="N97" s="25"/>
      <c r="O97" s="169"/>
      <c r="P97" s="104"/>
      <c r="Q97" s="105"/>
      <c r="R97" s="25"/>
      <c r="S97" s="169"/>
      <c r="T97" s="56"/>
      <c r="U97" s="26"/>
      <c r="V97" s="159"/>
      <c r="W97" s="159"/>
      <c r="X97" s="56"/>
      <c r="Y97" s="169"/>
      <c r="Z97" s="25"/>
      <c r="AA97" s="26"/>
      <c r="AB97" s="4">
        <f t="shared" si="8"/>
        <v>0</v>
      </c>
      <c r="AC97" s="3">
        <f t="shared" si="6"/>
        <v>0</v>
      </c>
      <c r="AD97" s="23">
        <f t="shared" si="7"/>
        <v>95</v>
      </c>
    </row>
    <row r="98" spans="1:30" ht="18">
      <c r="A98" s="62"/>
      <c r="B98" s="65"/>
      <c r="C98" s="62"/>
      <c r="D98" s="62"/>
      <c r="E98" s="62"/>
      <c r="F98" s="66"/>
      <c r="G98" s="69"/>
      <c r="H98" s="25"/>
      <c r="I98" s="26"/>
      <c r="J98" s="25"/>
      <c r="K98" s="165"/>
      <c r="L98" s="51"/>
      <c r="M98" s="27"/>
      <c r="N98" s="25"/>
      <c r="O98" s="169"/>
      <c r="P98" s="104"/>
      <c r="Q98" s="105"/>
      <c r="R98" s="25"/>
      <c r="S98" s="169"/>
      <c r="T98" s="56"/>
      <c r="U98" s="26"/>
      <c r="V98" s="159"/>
      <c r="W98" s="159"/>
      <c r="X98" s="56"/>
      <c r="Y98" s="169"/>
      <c r="Z98" s="25"/>
      <c r="AA98" s="26"/>
      <c r="AB98" s="4">
        <f t="shared" si="8"/>
        <v>0</v>
      </c>
      <c r="AC98" s="3">
        <f t="shared" si="6"/>
        <v>0</v>
      </c>
      <c r="AD98" s="23">
        <f t="shared" si="7"/>
        <v>96</v>
      </c>
    </row>
    <row r="99" spans="1:30" ht="18">
      <c r="A99" s="62"/>
      <c r="B99" s="65"/>
      <c r="C99" s="62"/>
      <c r="D99" s="62"/>
      <c r="E99" s="62"/>
      <c r="F99" s="66"/>
      <c r="G99" s="69"/>
      <c r="H99" s="25"/>
      <c r="I99" s="26"/>
      <c r="J99" s="25"/>
      <c r="K99" s="165"/>
      <c r="L99" s="51"/>
      <c r="M99" s="27"/>
      <c r="N99" s="25"/>
      <c r="O99" s="169"/>
      <c r="P99" s="104"/>
      <c r="Q99" s="105"/>
      <c r="R99" s="25"/>
      <c r="S99" s="169"/>
      <c r="T99" s="56"/>
      <c r="U99" s="26"/>
      <c r="V99" s="159"/>
      <c r="W99" s="159"/>
      <c r="X99" s="56"/>
      <c r="Y99" s="169"/>
      <c r="Z99" s="25"/>
      <c r="AA99" s="26"/>
      <c r="AB99" s="4">
        <f t="shared" si="8"/>
        <v>0</v>
      </c>
      <c r="AC99" s="3">
        <f t="shared" ref="AC99:AC118" si="9">G99+I99+K99+M99+O99+Q99+S99+AA99</f>
        <v>0</v>
      </c>
      <c r="AD99" s="23">
        <f t="shared" si="7"/>
        <v>97</v>
      </c>
    </row>
    <row r="100" spans="1:30" ht="18">
      <c r="A100" s="62"/>
      <c r="B100" s="65"/>
      <c r="C100" s="62"/>
      <c r="D100" s="62"/>
      <c r="E100" s="62"/>
      <c r="F100" s="66"/>
      <c r="G100" s="69"/>
      <c r="H100" s="25"/>
      <c r="I100" s="26"/>
      <c r="J100" s="25"/>
      <c r="K100" s="165"/>
      <c r="L100" s="51"/>
      <c r="M100" s="27"/>
      <c r="N100" s="25"/>
      <c r="O100" s="169"/>
      <c r="P100" s="104"/>
      <c r="Q100" s="105"/>
      <c r="R100" s="25"/>
      <c r="S100" s="169"/>
      <c r="T100" s="56"/>
      <c r="U100" s="26"/>
      <c r="V100" s="159"/>
      <c r="W100" s="159"/>
      <c r="X100" s="56"/>
      <c r="Y100" s="169"/>
      <c r="Z100" s="25"/>
      <c r="AA100" s="26"/>
      <c r="AB100" s="4">
        <f t="shared" si="8"/>
        <v>0</v>
      </c>
      <c r="AC100" s="3">
        <f t="shared" si="9"/>
        <v>0</v>
      </c>
      <c r="AD100" s="23">
        <f t="shared" ref="AD100:AD118" si="10">AD99+1</f>
        <v>98</v>
      </c>
    </row>
    <row r="101" spans="1:30" ht="18">
      <c r="A101" s="62"/>
      <c r="B101" s="65"/>
      <c r="C101" s="62"/>
      <c r="D101" s="62"/>
      <c r="E101" s="62"/>
      <c r="F101" s="66"/>
      <c r="G101" s="69"/>
      <c r="H101" s="25"/>
      <c r="I101" s="26"/>
      <c r="J101" s="25"/>
      <c r="K101" s="165"/>
      <c r="L101" s="51"/>
      <c r="M101" s="27"/>
      <c r="N101" s="25"/>
      <c r="O101" s="169"/>
      <c r="P101" s="104"/>
      <c r="Q101" s="105"/>
      <c r="R101" s="25"/>
      <c r="S101" s="169"/>
      <c r="T101" s="56"/>
      <c r="U101" s="26"/>
      <c r="V101" s="159"/>
      <c r="W101" s="159"/>
      <c r="X101" s="56"/>
      <c r="Y101" s="169"/>
      <c r="Z101" s="25"/>
      <c r="AA101" s="26"/>
      <c r="AB101" s="4">
        <f t="shared" si="8"/>
        <v>0</v>
      </c>
      <c r="AC101" s="3">
        <f t="shared" si="9"/>
        <v>0</v>
      </c>
      <c r="AD101" s="23">
        <f t="shared" si="10"/>
        <v>99</v>
      </c>
    </row>
    <row r="102" spans="1:30" ht="18">
      <c r="A102" s="62"/>
      <c r="B102" s="65"/>
      <c r="C102" s="62"/>
      <c r="D102" s="62"/>
      <c r="E102" s="62"/>
      <c r="F102" s="66"/>
      <c r="G102" s="69"/>
      <c r="H102" s="25"/>
      <c r="I102" s="26"/>
      <c r="J102" s="25"/>
      <c r="K102" s="165"/>
      <c r="L102" s="51"/>
      <c r="M102" s="27"/>
      <c r="N102" s="25"/>
      <c r="O102" s="169"/>
      <c r="P102" s="104"/>
      <c r="Q102" s="105"/>
      <c r="R102" s="25"/>
      <c r="S102" s="169"/>
      <c r="T102" s="56"/>
      <c r="U102" s="26"/>
      <c r="V102" s="159"/>
      <c r="W102" s="159"/>
      <c r="X102" s="56"/>
      <c r="Y102" s="169"/>
      <c r="Z102" s="25"/>
      <c r="AA102" s="26"/>
      <c r="AB102" s="4">
        <f t="shared" si="8"/>
        <v>0</v>
      </c>
      <c r="AC102" s="3">
        <f t="shared" si="9"/>
        <v>0</v>
      </c>
      <c r="AD102" s="23">
        <f t="shared" si="10"/>
        <v>100</v>
      </c>
    </row>
    <row r="103" spans="1:30" ht="18">
      <c r="A103" s="62"/>
      <c r="B103" s="65"/>
      <c r="C103" s="62"/>
      <c r="D103" s="62"/>
      <c r="E103" s="62"/>
      <c r="F103" s="66"/>
      <c r="G103" s="69"/>
      <c r="H103" s="25"/>
      <c r="I103" s="26"/>
      <c r="J103" s="25"/>
      <c r="K103" s="165"/>
      <c r="L103" s="51"/>
      <c r="M103" s="27"/>
      <c r="N103" s="25"/>
      <c r="O103" s="169"/>
      <c r="P103" s="104"/>
      <c r="Q103" s="105"/>
      <c r="R103" s="25"/>
      <c r="S103" s="169"/>
      <c r="T103" s="56"/>
      <c r="U103" s="26"/>
      <c r="V103" s="159"/>
      <c r="W103" s="159"/>
      <c r="X103" s="56"/>
      <c r="Y103" s="169"/>
      <c r="Z103" s="25"/>
      <c r="AA103" s="26"/>
      <c r="AB103" s="4">
        <f t="shared" si="8"/>
        <v>0</v>
      </c>
      <c r="AC103" s="3">
        <f t="shared" si="9"/>
        <v>0</v>
      </c>
      <c r="AD103" s="23">
        <f t="shared" si="10"/>
        <v>101</v>
      </c>
    </row>
    <row r="104" spans="1:30" ht="18">
      <c r="A104" s="62"/>
      <c r="B104" s="65"/>
      <c r="C104" s="62"/>
      <c r="D104" s="62"/>
      <c r="E104" s="62"/>
      <c r="F104" s="66"/>
      <c r="G104" s="69"/>
      <c r="H104" s="25"/>
      <c r="I104" s="26"/>
      <c r="J104" s="25"/>
      <c r="K104" s="165"/>
      <c r="L104" s="51"/>
      <c r="M104" s="27"/>
      <c r="N104" s="25"/>
      <c r="O104" s="169"/>
      <c r="P104" s="104"/>
      <c r="Q104" s="105"/>
      <c r="R104" s="25"/>
      <c r="S104" s="169"/>
      <c r="T104" s="56"/>
      <c r="U104" s="26"/>
      <c r="V104" s="159"/>
      <c r="W104" s="159"/>
      <c r="X104" s="56"/>
      <c r="Y104" s="169"/>
      <c r="Z104" s="25"/>
      <c r="AA104" s="26"/>
      <c r="AB104" s="4">
        <f t="shared" si="8"/>
        <v>0</v>
      </c>
      <c r="AC104" s="3">
        <f t="shared" si="9"/>
        <v>0</v>
      </c>
      <c r="AD104" s="23">
        <f t="shared" si="10"/>
        <v>102</v>
      </c>
    </row>
    <row r="105" spans="1:30" ht="18">
      <c r="A105" s="62"/>
      <c r="B105" s="65"/>
      <c r="C105" s="62"/>
      <c r="D105" s="62"/>
      <c r="E105" s="62"/>
      <c r="F105" s="66"/>
      <c r="G105" s="69"/>
      <c r="H105" s="25"/>
      <c r="I105" s="26"/>
      <c r="J105" s="25"/>
      <c r="K105" s="165"/>
      <c r="L105" s="51"/>
      <c r="M105" s="27"/>
      <c r="N105" s="25"/>
      <c r="O105" s="169"/>
      <c r="P105" s="104"/>
      <c r="Q105" s="105"/>
      <c r="R105" s="25"/>
      <c r="S105" s="169"/>
      <c r="T105" s="56"/>
      <c r="U105" s="26"/>
      <c r="V105" s="159"/>
      <c r="W105" s="159"/>
      <c r="X105" s="56"/>
      <c r="Y105" s="169"/>
      <c r="Z105" s="25"/>
      <c r="AA105" s="26"/>
      <c r="AB105" s="4">
        <f t="shared" si="8"/>
        <v>0</v>
      </c>
      <c r="AC105" s="3">
        <f t="shared" si="9"/>
        <v>0</v>
      </c>
      <c r="AD105" s="23">
        <f t="shared" si="10"/>
        <v>103</v>
      </c>
    </row>
    <row r="106" spans="1:30" ht="18">
      <c r="A106" s="62"/>
      <c r="B106" s="65"/>
      <c r="C106" s="62"/>
      <c r="D106" s="62"/>
      <c r="E106" s="62"/>
      <c r="F106" s="66"/>
      <c r="G106" s="69"/>
      <c r="H106" s="25"/>
      <c r="I106" s="26"/>
      <c r="J106" s="25"/>
      <c r="K106" s="165"/>
      <c r="L106" s="51"/>
      <c r="M106" s="27"/>
      <c r="N106" s="25"/>
      <c r="O106" s="169"/>
      <c r="P106" s="104"/>
      <c r="Q106" s="105"/>
      <c r="R106" s="25"/>
      <c r="S106" s="169"/>
      <c r="T106" s="56"/>
      <c r="U106" s="26"/>
      <c r="V106" s="159"/>
      <c r="W106" s="159"/>
      <c r="X106" s="56"/>
      <c r="Y106" s="169"/>
      <c r="Z106" s="25"/>
      <c r="AA106" s="26"/>
      <c r="AB106" s="4">
        <f t="shared" si="8"/>
        <v>0</v>
      </c>
      <c r="AC106" s="3">
        <f t="shared" si="9"/>
        <v>0</v>
      </c>
      <c r="AD106" s="23">
        <f t="shared" si="10"/>
        <v>104</v>
      </c>
    </row>
    <row r="107" spans="1:30" ht="18">
      <c r="A107" s="62"/>
      <c r="B107" s="65"/>
      <c r="C107" s="62"/>
      <c r="D107" s="62"/>
      <c r="E107" s="62"/>
      <c r="F107" s="66"/>
      <c r="G107" s="69"/>
      <c r="H107" s="25"/>
      <c r="I107" s="26"/>
      <c r="J107" s="25"/>
      <c r="K107" s="165"/>
      <c r="L107" s="51"/>
      <c r="M107" s="27"/>
      <c r="N107" s="25"/>
      <c r="O107" s="169"/>
      <c r="P107" s="104"/>
      <c r="Q107" s="105"/>
      <c r="R107" s="25"/>
      <c r="S107" s="169"/>
      <c r="T107" s="56"/>
      <c r="U107" s="26"/>
      <c r="V107" s="159"/>
      <c r="W107" s="159"/>
      <c r="X107" s="56"/>
      <c r="Y107" s="169"/>
      <c r="Z107" s="25"/>
      <c r="AA107" s="26"/>
      <c r="AB107" s="4">
        <f t="shared" si="8"/>
        <v>0</v>
      </c>
      <c r="AC107" s="3">
        <f t="shared" si="9"/>
        <v>0</v>
      </c>
      <c r="AD107" s="23">
        <f t="shared" si="10"/>
        <v>105</v>
      </c>
    </row>
    <row r="108" spans="1:30" ht="18">
      <c r="A108" s="62"/>
      <c r="B108" s="65"/>
      <c r="C108" s="62"/>
      <c r="D108" s="62"/>
      <c r="E108" s="62"/>
      <c r="F108" s="66"/>
      <c r="G108" s="69"/>
      <c r="H108" s="25"/>
      <c r="I108" s="26"/>
      <c r="J108" s="25"/>
      <c r="K108" s="165"/>
      <c r="L108" s="51"/>
      <c r="M108" s="27"/>
      <c r="N108" s="25"/>
      <c r="O108" s="169"/>
      <c r="P108" s="104"/>
      <c r="Q108" s="105"/>
      <c r="R108" s="25"/>
      <c r="S108" s="169"/>
      <c r="T108" s="56"/>
      <c r="U108" s="26"/>
      <c r="V108" s="159"/>
      <c r="W108" s="159"/>
      <c r="X108" s="56"/>
      <c r="Y108" s="169"/>
      <c r="Z108" s="25"/>
      <c r="AA108" s="26"/>
      <c r="AB108" s="4">
        <f t="shared" si="8"/>
        <v>0</v>
      </c>
      <c r="AC108" s="3">
        <f t="shared" si="9"/>
        <v>0</v>
      </c>
      <c r="AD108" s="23">
        <f t="shared" si="10"/>
        <v>106</v>
      </c>
    </row>
    <row r="109" spans="1:30" ht="18">
      <c r="A109" s="62"/>
      <c r="B109" s="65"/>
      <c r="C109" s="62"/>
      <c r="D109" s="62"/>
      <c r="E109" s="62"/>
      <c r="F109" s="66"/>
      <c r="G109" s="69"/>
      <c r="H109" s="25"/>
      <c r="I109" s="26"/>
      <c r="J109" s="25"/>
      <c r="K109" s="165"/>
      <c r="L109" s="51"/>
      <c r="M109" s="27"/>
      <c r="N109" s="25"/>
      <c r="O109" s="169"/>
      <c r="P109" s="104"/>
      <c r="Q109" s="105"/>
      <c r="R109" s="25"/>
      <c r="S109" s="169"/>
      <c r="T109" s="56"/>
      <c r="U109" s="26"/>
      <c r="V109" s="159"/>
      <c r="W109" s="159"/>
      <c r="X109" s="56"/>
      <c r="Y109" s="169"/>
      <c r="Z109" s="25"/>
      <c r="AA109" s="26"/>
      <c r="AB109" s="4">
        <f t="shared" si="8"/>
        <v>0</v>
      </c>
      <c r="AC109" s="3">
        <f t="shared" si="9"/>
        <v>0</v>
      </c>
      <c r="AD109" s="23">
        <f t="shared" si="10"/>
        <v>107</v>
      </c>
    </row>
    <row r="110" spans="1:30" ht="18">
      <c r="A110" s="62"/>
      <c r="B110" s="65"/>
      <c r="C110" s="62"/>
      <c r="D110" s="62"/>
      <c r="E110" s="62"/>
      <c r="F110" s="66"/>
      <c r="G110" s="69"/>
      <c r="H110" s="25"/>
      <c r="I110" s="26"/>
      <c r="J110" s="25"/>
      <c r="K110" s="165"/>
      <c r="L110" s="51"/>
      <c r="M110" s="27"/>
      <c r="N110" s="25"/>
      <c r="O110" s="169"/>
      <c r="P110" s="104"/>
      <c r="Q110" s="105"/>
      <c r="R110" s="25"/>
      <c r="S110" s="169"/>
      <c r="T110" s="56"/>
      <c r="U110" s="26"/>
      <c r="V110" s="159"/>
      <c r="W110" s="159"/>
      <c r="X110" s="56"/>
      <c r="Y110" s="169"/>
      <c r="Z110" s="25"/>
      <c r="AA110" s="26"/>
      <c r="AB110" s="4">
        <f t="shared" si="8"/>
        <v>0</v>
      </c>
      <c r="AC110" s="3">
        <f t="shared" si="9"/>
        <v>0</v>
      </c>
      <c r="AD110" s="23">
        <f t="shared" si="10"/>
        <v>108</v>
      </c>
    </row>
    <row r="111" spans="1:30" ht="18">
      <c r="A111" s="62"/>
      <c r="B111" s="65"/>
      <c r="C111" s="62"/>
      <c r="D111" s="62"/>
      <c r="E111" s="62"/>
      <c r="F111" s="66"/>
      <c r="G111" s="69"/>
      <c r="H111" s="25"/>
      <c r="I111" s="26"/>
      <c r="J111" s="25"/>
      <c r="K111" s="165"/>
      <c r="L111" s="51"/>
      <c r="M111" s="27"/>
      <c r="N111" s="25"/>
      <c r="O111" s="169"/>
      <c r="P111" s="104"/>
      <c r="Q111" s="105"/>
      <c r="R111" s="25"/>
      <c r="S111" s="169"/>
      <c r="T111" s="56"/>
      <c r="U111" s="26"/>
      <c r="V111" s="159"/>
      <c r="W111" s="159"/>
      <c r="X111" s="56"/>
      <c r="Y111" s="169"/>
      <c r="Z111" s="25"/>
      <c r="AA111" s="26"/>
      <c r="AB111" s="4">
        <f t="shared" si="8"/>
        <v>0</v>
      </c>
      <c r="AC111" s="3">
        <f t="shared" si="9"/>
        <v>0</v>
      </c>
      <c r="AD111" s="23">
        <f t="shared" si="10"/>
        <v>109</v>
      </c>
    </row>
    <row r="112" spans="1:30" ht="18">
      <c r="A112" s="62"/>
      <c r="B112" s="65"/>
      <c r="C112" s="62"/>
      <c r="D112" s="62"/>
      <c r="E112" s="62"/>
      <c r="F112" s="66"/>
      <c r="G112" s="69"/>
      <c r="H112" s="25"/>
      <c r="I112" s="26"/>
      <c r="J112" s="25"/>
      <c r="K112" s="165"/>
      <c r="L112" s="51"/>
      <c r="M112" s="27"/>
      <c r="N112" s="25"/>
      <c r="O112" s="169"/>
      <c r="P112" s="104"/>
      <c r="Q112" s="105"/>
      <c r="R112" s="25"/>
      <c r="S112" s="169"/>
      <c r="T112" s="56"/>
      <c r="U112" s="26"/>
      <c r="V112" s="159"/>
      <c r="W112" s="159"/>
      <c r="X112" s="56"/>
      <c r="Y112" s="169"/>
      <c r="Z112" s="25"/>
      <c r="AA112" s="26"/>
      <c r="AB112" s="4">
        <f t="shared" si="8"/>
        <v>0</v>
      </c>
      <c r="AC112" s="3">
        <f t="shared" si="9"/>
        <v>0</v>
      </c>
      <c r="AD112" s="23">
        <f t="shared" si="10"/>
        <v>110</v>
      </c>
    </row>
    <row r="113" spans="1:30" ht="18">
      <c r="A113" s="62"/>
      <c r="B113" s="65"/>
      <c r="C113" s="62"/>
      <c r="D113" s="62"/>
      <c r="E113" s="62"/>
      <c r="F113" s="66"/>
      <c r="G113" s="69"/>
      <c r="H113" s="25"/>
      <c r="I113" s="26"/>
      <c r="J113" s="25"/>
      <c r="K113" s="165"/>
      <c r="L113" s="51"/>
      <c r="M113" s="27"/>
      <c r="N113" s="25"/>
      <c r="O113" s="169"/>
      <c r="P113" s="104"/>
      <c r="Q113" s="105"/>
      <c r="R113" s="25"/>
      <c r="S113" s="169"/>
      <c r="T113" s="56"/>
      <c r="U113" s="26"/>
      <c r="V113" s="159"/>
      <c r="W113" s="159"/>
      <c r="X113" s="56"/>
      <c r="Y113" s="169"/>
      <c r="Z113" s="25"/>
      <c r="AA113" s="26"/>
      <c r="AB113" s="4">
        <f t="shared" si="8"/>
        <v>0</v>
      </c>
      <c r="AC113" s="3">
        <f t="shared" si="9"/>
        <v>0</v>
      </c>
      <c r="AD113" s="23">
        <f t="shared" si="10"/>
        <v>111</v>
      </c>
    </row>
    <row r="114" spans="1:30" ht="18">
      <c r="A114" s="62"/>
      <c r="B114" s="65"/>
      <c r="C114" s="62"/>
      <c r="D114" s="62"/>
      <c r="E114" s="62"/>
      <c r="F114" s="66"/>
      <c r="G114" s="69"/>
      <c r="H114" s="25"/>
      <c r="I114" s="26"/>
      <c r="J114" s="25"/>
      <c r="K114" s="165"/>
      <c r="L114" s="51"/>
      <c r="M114" s="27"/>
      <c r="N114" s="25"/>
      <c r="O114" s="169"/>
      <c r="P114" s="104"/>
      <c r="Q114" s="105"/>
      <c r="R114" s="25"/>
      <c r="S114" s="169"/>
      <c r="T114" s="56"/>
      <c r="U114" s="26"/>
      <c r="V114" s="159"/>
      <c r="W114" s="159"/>
      <c r="X114" s="56"/>
      <c r="Y114" s="169"/>
      <c r="Z114" s="25"/>
      <c r="AA114" s="26"/>
      <c r="AB114" s="4">
        <f t="shared" si="8"/>
        <v>0</v>
      </c>
      <c r="AC114" s="3">
        <f t="shared" si="9"/>
        <v>0</v>
      </c>
      <c r="AD114" s="23">
        <f t="shared" si="10"/>
        <v>112</v>
      </c>
    </row>
    <row r="115" spans="1:30" ht="18">
      <c r="A115" s="62"/>
      <c r="B115" s="65"/>
      <c r="C115" s="62"/>
      <c r="D115" s="62"/>
      <c r="E115" s="62"/>
      <c r="F115" s="66"/>
      <c r="G115" s="69"/>
      <c r="H115" s="25"/>
      <c r="I115" s="26"/>
      <c r="J115" s="25"/>
      <c r="K115" s="165"/>
      <c r="L115" s="51"/>
      <c r="M115" s="27"/>
      <c r="N115" s="25"/>
      <c r="O115" s="169"/>
      <c r="P115" s="104"/>
      <c r="Q115" s="105"/>
      <c r="R115" s="25"/>
      <c r="S115" s="169"/>
      <c r="T115" s="56"/>
      <c r="U115" s="26"/>
      <c r="V115" s="159"/>
      <c r="W115" s="159"/>
      <c r="X115" s="56"/>
      <c r="Y115" s="169"/>
      <c r="Z115" s="25"/>
      <c r="AA115" s="26"/>
      <c r="AB115" s="4">
        <f t="shared" si="8"/>
        <v>0</v>
      </c>
      <c r="AC115" s="3">
        <f t="shared" si="9"/>
        <v>0</v>
      </c>
      <c r="AD115" s="23">
        <f t="shared" si="10"/>
        <v>113</v>
      </c>
    </row>
    <row r="116" spans="1:30" ht="18">
      <c r="A116" s="62"/>
      <c r="B116" s="65"/>
      <c r="C116" s="62"/>
      <c r="D116" s="62"/>
      <c r="E116" s="62"/>
      <c r="F116" s="66"/>
      <c r="G116" s="69"/>
      <c r="H116" s="25"/>
      <c r="I116" s="26"/>
      <c r="J116" s="25"/>
      <c r="K116" s="165"/>
      <c r="L116" s="51"/>
      <c r="M116" s="27"/>
      <c r="N116" s="25"/>
      <c r="O116" s="169"/>
      <c r="P116" s="104"/>
      <c r="Q116" s="105"/>
      <c r="R116" s="25"/>
      <c r="S116" s="169"/>
      <c r="T116" s="56"/>
      <c r="U116" s="26"/>
      <c r="V116" s="159"/>
      <c r="W116" s="159"/>
      <c r="X116" s="56"/>
      <c r="Y116" s="169"/>
      <c r="Z116" s="25"/>
      <c r="AA116" s="26"/>
      <c r="AB116" s="4">
        <f t="shared" si="8"/>
        <v>0</v>
      </c>
      <c r="AC116" s="3">
        <f t="shared" si="9"/>
        <v>0</v>
      </c>
      <c r="AD116" s="23">
        <f t="shared" si="10"/>
        <v>114</v>
      </c>
    </row>
    <row r="117" spans="1:30" ht="18">
      <c r="A117" s="62"/>
      <c r="B117" s="65"/>
      <c r="C117" s="62"/>
      <c r="D117" s="62"/>
      <c r="E117" s="62"/>
      <c r="F117" s="66"/>
      <c r="G117" s="69"/>
      <c r="H117" s="25"/>
      <c r="I117" s="26"/>
      <c r="J117" s="25"/>
      <c r="K117" s="165"/>
      <c r="L117" s="51"/>
      <c r="M117" s="27"/>
      <c r="N117" s="25"/>
      <c r="O117" s="169"/>
      <c r="P117" s="104"/>
      <c r="Q117" s="105"/>
      <c r="R117" s="25"/>
      <c r="S117" s="169"/>
      <c r="T117" s="56"/>
      <c r="U117" s="26"/>
      <c r="V117" s="159"/>
      <c r="W117" s="159"/>
      <c r="X117" s="56"/>
      <c r="Y117" s="169"/>
      <c r="Z117" s="25"/>
      <c r="AA117" s="26"/>
      <c r="AB117" s="4">
        <f t="shared" si="8"/>
        <v>0</v>
      </c>
      <c r="AC117" s="3">
        <f t="shared" si="9"/>
        <v>0</v>
      </c>
      <c r="AD117" s="23">
        <f t="shared" si="10"/>
        <v>115</v>
      </c>
    </row>
    <row r="118" spans="1:30" ht="18">
      <c r="A118" s="62"/>
      <c r="B118" s="65"/>
      <c r="C118" s="62"/>
      <c r="D118" s="62"/>
      <c r="E118" s="62"/>
      <c r="F118" s="66"/>
      <c r="G118" s="69"/>
      <c r="H118" s="25"/>
      <c r="I118" s="26"/>
      <c r="J118" s="25"/>
      <c r="K118" s="165"/>
      <c r="L118" s="51"/>
      <c r="M118" s="27"/>
      <c r="N118" s="25"/>
      <c r="O118" s="169"/>
      <c r="P118" s="104"/>
      <c r="Q118" s="105"/>
      <c r="R118" s="25"/>
      <c r="S118" s="169"/>
      <c r="T118" s="56"/>
      <c r="U118" s="26"/>
      <c r="V118" s="159"/>
      <c r="W118" s="159"/>
      <c r="X118" s="56"/>
      <c r="Y118" s="169"/>
      <c r="Z118" s="25"/>
      <c r="AA118" s="26"/>
      <c r="AB118" s="4">
        <f t="shared" si="8"/>
        <v>0</v>
      </c>
      <c r="AC118" s="3">
        <f t="shared" si="9"/>
        <v>0</v>
      </c>
      <c r="AD118" s="23">
        <f t="shared" si="10"/>
        <v>116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E25">
    <cfRule type="expression" dxfId="119" priority="23" stopIfTrue="1">
      <formula>#REF!="F"</formula>
    </cfRule>
    <cfRule type="expression" dxfId="118" priority="24" stopIfTrue="1">
      <formula>#REF!="M"</formula>
    </cfRule>
  </conditionalFormatting>
  <conditionalFormatting sqref="C3:E4 C22:C49 D50 C52:D52 E22:E57 D56:D59 C62:C118 D62 D65:D118 E59:E118 C53:C59">
    <cfRule type="expression" dxfId="117" priority="19" stopIfTrue="1">
      <formula>$I3="F"</formula>
    </cfRule>
    <cfRule type="expression" dxfId="116" priority="20" stopIfTrue="1">
      <formula>$I3="M"</formula>
    </cfRule>
  </conditionalFormatting>
  <conditionalFormatting sqref="C3:C4 C22:C49 D50 C52:D52 E22:E57 D56:D59 C62:C118 D62 D65:D118 E59:E118 C53:C59">
    <cfRule type="expression" dxfId="115" priority="17" stopIfTrue="1">
      <formula>$J3="F"</formula>
    </cfRule>
    <cfRule type="expression" dxfId="114" priority="18" stopIfTrue="1">
      <formula>$J3="M"</formula>
    </cfRule>
  </conditionalFormatting>
  <conditionalFormatting sqref="C3:E4">
    <cfRule type="expression" dxfId="113" priority="15" stopIfTrue="1">
      <formula>$J3="F"</formula>
    </cfRule>
    <cfRule type="expression" dxfId="112" priority="16" stopIfTrue="1">
      <formula>$J3="M"</formula>
    </cfRule>
  </conditionalFormatting>
  <conditionalFormatting sqref="C20:E20">
    <cfRule type="expression" dxfId="111" priority="11" stopIfTrue="1">
      <formula>$I20="F"</formula>
    </cfRule>
    <cfRule type="expression" dxfId="110" priority="12" stopIfTrue="1">
      <formula>$I20="M"</formula>
    </cfRule>
  </conditionalFormatting>
  <conditionalFormatting sqref="C20">
    <cfRule type="expression" dxfId="109" priority="9" stopIfTrue="1">
      <formula>$J20="F"</formula>
    </cfRule>
    <cfRule type="expression" dxfId="108" priority="10" stopIfTrue="1">
      <formula>$J20="M"</formula>
    </cfRule>
  </conditionalFormatting>
  <conditionalFormatting sqref="C20:E20">
    <cfRule type="expression" dxfId="107" priority="7" stopIfTrue="1">
      <formula>$J20="F"</formula>
    </cfRule>
    <cfRule type="expression" dxfId="106" priority="8" stopIfTrue="1">
      <formula>$J20="M"</formula>
    </cfRule>
  </conditionalFormatting>
  <conditionalFormatting sqref="D22:D48">
    <cfRule type="expression" dxfId="105" priority="3" stopIfTrue="1">
      <formula>$I22="F"</formula>
    </cfRule>
    <cfRule type="expression" dxfId="104" priority="4" stopIfTrue="1">
      <formula>$I22="M"</formula>
    </cfRule>
  </conditionalFormatting>
  <conditionalFormatting sqref="D22:D48">
    <cfRule type="expression" dxfId="103" priority="1" stopIfTrue="1">
      <formula>$J22="F"</formula>
    </cfRule>
    <cfRule type="expression" dxfId="102" priority="2" stopIfTrue="1">
      <formula>$J22="M"</formula>
    </cfRule>
  </conditionalFormatting>
  <conditionalFormatting sqref="C50">
    <cfRule type="expression" dxfId="101" priority="33" stopIfTrue="1">
      <formula>$I50="F"</formula>
    </cfRule>
    <cfRule type="expression" dxfId="100" priority="34" stopIfTrue="1">
      <formula>$I50="M"</formula>
    </cfRule>
  </conditionalFormatting>
  <conditionalFormatting sqref="C50">
    <cfRule type="expression" dxfId="99" priority="37" stopIfTrue="1">
      <formula>$J50="F"</formula>
    </cfRule>
    <cfRule type="expression" dxfId="98" priority="38" stopIfTrue="1">
      <formula>$J50="M"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3"/>
  <sheetViews>
    <sheetView topLeftCell="B1" zoomScale="90" zoomScaleNormal="90" workbookViewId="0">
      <pane ySplit="2" topLeftCell="A3" activePane="bottomLeft" state="frozen"/>
      <selection pane="bottomLeft" activeCell="B5" sqref="B5"/>
    </sheetView>
  </sheetViews>
  <sheetFormatPr baseColWidth="10" defaultRowHeight="15"/>
  <cols>
    <col min="1" max="1" width="23.28515625" bestFit="1" customWidth="1"/>
    <col min="2" max="2" width="14" bestFit="1" customWidth="1"/>
    <col min="5" max="5" width="20.710937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709</v>
      </c>
      <c r="C1" s="190" t="s">
        <v>223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 t="s">
        <v>776</v>
      </c>
      <c r="B3" s="65">
        <v>36458</v>
      </c>
      <c r="C3" s="62" t="s">
        <v>73</v>
      </c>
      <c r="D3" s="62" t="s">
        <v>306</v>
      </c>
      <c r="E3" s="62" t="s">
        <v>241</v>
      </c>
      <c r="F3" s="25">
        <v>1</v>
      </c>
      <c r="G3" s="26">
        <v>100</v>
      </c>
      <c r="H3" s="25"/>
      <c r="I3" s="26"/>
      <c r="J3" s="25">
        <v>1</v>
      </c>
      <c r="K3" s="165">
        <v>100</v>
      </c>
      <c r="L3" s="51"/>
      <c r="M3" s="27"/>
      <c r="N3" s="25">
        <v>4</v>
      </c>
      <c r="O3" s="169">
        <v>80</v>
      </c>
      <c r="P3" s="104"/>
      <c r="Q3" s="105"/>
      <c r="R3" s="25">
        <v>2</v>
      </c>
      <c r="S3" s="169">
        <v>80</v>
      </c>
      <c r="T3" s="56"/>
      <c r="U3" s="26"/>
      <c r="V3" s="159"/>
      <c r="W3" s="159"/>
      <c r="X3" s="56">
        <v>2</v>
      </c>
      <c r="Y3" s="169">
        <v>80</v>
      </c>
      <c r="Z3" s="25"/>
      <c r="AA3" s="26"/>
      <c r="AB3" s="4">
        <f>G3+I3+K3*1.5+M3+O3*1.5+Q3+S3*1.5+U3+W3+Y3*1.5+AA3</f>
        <v>610</v>
      </c>
      <c r="AC3" s="3">
        <f t="shared" ref="AC3:AC43" si="0">G3+I3+K3+M3+O3+Q3+S3+AA3</f>
        <v>360</v>
      </c>
      <c r="AD3" s="23">
        <v>1</v>
      </c>
      <c r="AE3" s="134">
        <v>5</v>
      </c>
    </row>
    <row r="4" spans="1:31" ht="18">
      <c r="A4" s="62"/>
      <c r="B4" s="65">
        <v>36257</v>
      </c>
      <c r="C4" s="129" t="s">
        <v>1354</v>
      </c>
      <c r="D4" s="129" t="s">
        <v>136</v>
      </c>
      <c r="E4" s="16" t="s">
        <v>670</v>
      </c>
      <c r="F4" s="25"/>
      <c r="G4" s="26"/>
      <c r="H4" s="25"/>
      <c r="I4" s="26"/>
      <c r="J4" s="25"/>
      <c r="K4" s="165"/>
      <c r="L4" s="51"/>
      <c r="M4" s="27"/>
      <c r="N4" s="25">
        <v>1</v>
      </c>
      <c r="O4" s="169">
        <v>100</v>
      </c>
      <c r="P4" s="104"/>
      <c r="Q4" s="105"/>
      <c r="R4" s="25">
        <v>1</v>
      </c>
      <c r="S4" s="169">
        <v>100</v>
      </c>
      <c r="T4" s="56"/>
      <c r="U4" s="26"/>
      <c r="V4" s="159"/>
      <c r="W4" s="159"/>
      <c r="X4" s="56">
        <v>1</v>
      </c>
      <c r="Y4" s="169">
        <v>100</v>
      </c>
      <c r="Z4" s="25"/>
      <c r="AA4" s="26"/>
      <c r="AB4" s="4">
        <f>G4+I4+K4*1.5+M4+O4*1.5+Q4+S4*1.5+U4+W4+Y4*1.5+AA4</f>
        <v>450</v>
      </c>
      <c r="AC4" s="3">
        <f t="shared" si="0"/>
        <v>200</v>
      </c>
      <c r="AD4" s="23">
        <f t="shared" ref="AD4:AD43" si="1">AD3+1</f>
        <v>2</v>
      </c>
      <c r="AE4">
        <v>3</v>
      </c>
    </row>
    <row r="5" spans="1:31" ht="18">
      <c r="A5" s="62" t="s">
        <v>659</v>
      </c>
      <c r="B5" s="65">
        <v>36624</v>
      </c>
      <c r="C5" s="62" t="s">
        <v>643</v>
      </c>
      <c r="D5" s="62" t="s">
        <v>644</v>
      </c>
      <c r="E5" s="62" t="s">
        <v>642</v>
      </c>
      <c r="F5" s="66">
        <v>3</v>
      </c>
      <c r="G5" s="143">
        <v>65</v>
      </c>
      <c r="H5" s="25">
        <v>5</v>
      </c>
      <c r="I5" s="143">
        <v>50</v>
      </c>
      <c r="J5" s="25">
        <v>3</v>
      </c>
      <c r="K5" s="165">
        <v>65</v>
      </c>
      <c r="L5" s="51">
        <v>1</v>
      </c>
      <c r="M5" s="27">
        <v>100</v>
      </c>
      <c r="N5" s="25">
        <v>7</v>
      </c>
      <c r="O5" s="169">
        <v>50</v>
      </c>
      <c r="P5" s="104"/>
      <c r="Q5" s="105"/>
      <c r="R5" s="25">
        <v>5</v>
      </c>
      <c r="S5" s="169">
        <v>50</v>
      </c>
      <c r="T5" s="56">
        <v>1</v>
      </c>
      <c r="U5" s="26">
        <v>100</v>
      </c>
      <c r="V5" s="159"/>
      <c r="W5" s="159"/>
      <c r="X5" s="56"/>
      <c r="Y5" s="169"/>
      <c r="Z5" s="25"/>
      <c r="AA5" s="26"/>
      <c r="AB5" s="4">
        <f>G5+I5+K5*1.5+M5+O5*1.5+Q5+S5*1.5+U5+W5+Y5*1.5+AA5-I5-G5</f>
        <v>447.5</v>
      </c>
      <c r="AC5" s="3">
        <f t="shared" si="0"/>
        <v>380</v>
      </c>
      <c r="AD5" s="23">
        <f t="shared" si="1"/>
        <v>3</v>
      </c>
      <c r="AE5" s="134">
        <v>7</v>
      </c>
    </row>
    <row r="6" spans="1:31" ht="18">
      <c r="A6" s="62" t="s">
        <v>1020</v>
      </c>
      <c r="B6" s="79">
        <v>36729</v>
      </c>
      <c r="C6" s="62" t="s">
        <v>1021</v>
      </c>
      <c r="D6" s="62" t="s">
        <v>56</v>
      </c>
      <c r="E6" s="62" t="s">
        <v>1013</v>
      </c>
      <c r="F6" s="25"/>
      <c r="G6" s="26"/>
      <c r="H6" s="25">
        <v>9</v>
      </c>
      <c r="I6" s="143">
        <v>42</v>
      </c>
      <c r="J6" s="25">
        <v>6</v>
      </c>
      <c r="K6" s="165">
        <v>46</v>
      </c>
      <c r="L6" s="51">
        <v>2</v>
      </c>
      <c r="M6" s="27">
        <v>80</v>
      </c>
      <c r="N6" s="25">
        <v>14</v>
      </c>
      <c r="O6" s="170">
        <v>34</v>
      </c>
      <c r="P6" s="104"/>
      <c r="Q6" s="105"/>
      <c r="R6" s="25">
        <v>3</v>
      </c>
      <c r="S6" s="169">
        <v>65</v>
      </c>
      <c r="T6" s="56">
        <v>2</v>
      </c>
      <c r="U6" s="26">
        <v>100</v>
      </c>
      <c r="V6" s="159"/>
      <c r="W6" s="159"/>
      <c r="X6" s="56">
        <v>5</v>
      </c>
      <c r="Y6" s="169">
        <v>50</v>
      </c>
      <c r="Z6" s="25"/>
      <c r="AA6" s="26"/>
      <c r="AB6" s="4">
        <f>G6+I6+K6*1.5+M6+O6*1.5+Q6+S6*1.5+U6+W6+Y6*1.5+AA6-I6-O6*1.5</f>
        <v>421.5</v>
      </c>
      <c r="AC6" s="3">
        <f t="shared" si="0"/>
        <v>267</v>
      </c>
      <c r="AD6" s="23">
        <f t="shared" si="1"/>
        <v>4</v>
      </c>
      <c r="AE6" s="134">
        <v>7</v>
      </c>
    </row>
    <row r="7" spans="1:31" ht="18">
      <c r="A7" s="62" t="s">
        <v>658</v>
      </c>
      <c r="B7" s="65">
        <v>36860</v>
      </c>
      <c r="C7" s="62" t="s">
        <v>138</v>
      </c>
      <c r="D7" s="62" t="s">
        <v>641</v>
      </c>
      <c r="E7" s="62" t="s">
        <v>642</v>
      </c>
      <c r="F7" s="66">
        <v>3</v>
      </c>
      <c r="G7" s="26">
        <v>65</v>
      </c>
      <c r="H7" s="25">
        <v>4</v>
      </c>
      <c r="I7" s="143">
        <v>55</v>
      </c>
      <c r="J7" s="25">
        <v>8</v>
      </c>
      <c r="K7" s="165">
        <v>42</v>
      </c>
      <c r="L7" s="51">
        <v>1</v>
      </c>
      <c r="M7" s="27">
        <v>100</v>
      </c>
      <c r="N7" s="25">
        <v>9</v>
      </c>
      <c r="O7" s="169">
        <v>44</v>
      </c>
      <c r="P7" s="104"/>
      <c r="Q7" s="105"/>
      <c r="R7" s="25">
        <v>9</v>
      </c>
      <c r="S7" s="170">
        <v>42</v>
      </c>
      <c r="T7" s="56">
        <v>1</v>
      </c>
      <c r="U7" s="26">
        <v>100</v>
      </c>
      <c r="V7" s="159"/>
      <c r="W7" s="159"/>
      <c r="X7" s="56"/>
      <c r="Y7" s="169"/>
      <c r="Z7" s="25"/>
      <c r="AA7" s="26"/>
      <c r="AB7" s="4">
        <f>G7+I7+K7*1.5+M7+O7*1.5+Q7+S7*1.5+U7+W7+Y7*1.5+AA7-I7-S7*1.5</f>
        <v>394</v>
      </c>
      <c r="AC7" s="3">
        <f t="shared" si="0"/>
        <v>348</v>
      </c>
      <c r="AD7" s="23">
        <f t="shared" si="1"/>
        <v>5</v>
      </c>
      <c r="AE7" s="134">
        <v>7</v>
      </c>
    </row>
    <row r="8" spans="1:31" ht="18">
      <c r="A8" s="62" t="s">
        <v>657</v>
      </c>
      <c r="B8" s="65">
        <v>36600</v>
      </c>
      <c r="C8" s="62" t="s">
        <v>141</v>
      </c>
      <c r="D8" s="62" t="s">
        <v>640</v>
      </c>
      <c r="E8" s="62" t="s">
        <v>241</v>
      </c>
      <c r="F8" s="66">
        <v>2</v>
      </c>
      <c r="G8" s="26">
        <v>80</v>
      </c>
      <c r="H8" s="25">
        <v>7</v>
      </c>
      <c r="I8" s="143">
        <v>46</v>
      </c>
      <c r="J8" s="25">
        <v>13</v>
      </c>
      <c r="K8" s="166">
        <v>32</v>
      </c>
      <c r="L8" s="51">
        <v>2</v>
      </c>
      <c r="M8" s="27">
        <v>80</v>
      </c>
      <c r="N8" s="25">
        <v>8</v>
      </c>
      <c r="O8" s="169">
        <v>46</v>
      </c>
      <c r="P8" s="104"/>
      <c r="Q8" s="105"/>
      <c r="R8" s="25">
        <v>12</v>
      </c>
      <c r="S8" s="170">
        <v>38</v>
      </c>
      <c r="T8" s="56">
        <v>2</v>
      </c>
      <c r="U8" s="26">
        <v>80</v>
      </c>
      <c r="V8" s="159"/>
      <c r="W8" s="159"/>
      <c r="X8" s="56">
        <v>7</v>
      </c>
      <c r="Y8" s="169">
        <v>44</v>
      </c>
      <c r="Z8" s="25"/>
      <c r="AA8" s="26"/>
      <c r="AB8" s="4">
        <f>G8+I8+K8*1.5+M8+O8*1.5+Q8+S8*1.5+U8+W8+Y8*1.5+AA8-I8-K8*1.5-S8*1.5</f>
        <v>375</v>
      </c>
      <c r="AC8" s="3">
        <f t="shared" si="0"/>
        <v>322</v>
      </c>
      <c r="AD8" s="23">
        <f t="shared" si="1"/>
        <v>6</v>
      </c>
      <c r="AE8" s="134">
        <v>8</v>
      </c>
    </row>
    <row r="9" spans="1:31" ht="18">
      <c r="A9" s="62" t="s">
        <v>665</v>
      </c>
      <c r="B9" s="65">
        <v>36369</v>
      </c>
      <c r="C9" s="62" t="s">
        <v>711</v>
      </c>
      <c r="D9" s="62" t="s">
        <v>136</v>
      </c>
      <c r="E9" s="62" t="s">
        <v>443</v>
      </c>
      <c r="F9" s="66">
        <v>2</v>
      </c>
      <c r="G9" s="26">
        <v>80</v>
      </c>
      <c r="H9" s="25"/>
      <c r="I9" s="26"/>
      <c r="J9" s="25">
        <v>5</v>
      </c>
      <c r="K9" s="165">
        <v>50</v>
      </c>
      <c r="L9" s="51"/>
      <c r="M9" s="27"/>
      <c r="N9" s="25">
        <v>11</v>
      </c>
      <c r="O9" s="169">
        <v>40</v>
      </c>
      <c r="P9" s="104"/>
      <c r="Q9" s="105"/>
      <c r="R9" s="25">
        <v>6</v>
      </c>
      <c r="S9" s="169">
        <v>46</v>
      </c>
      <c r="T9" s="56"/>
      <c r="U9" s="26"/>
      <c r="V9" s="159"/>
      <c r="W9" s="159"/>
      <c r="X9" s="56">
        <v>4</v>
      </c>
      <c r="Y9" s="169">
        <v>55</v>
      </c>
      <c r="Z9" s="25"/>
      <c r="AA9" s="26"/>
      <c r="AB9" s="4">
        <f>G9+I9+K9*1.5+M9+O9*1.5+Q9+S9*1.5+U9+W9+Y9*1.5+AA9</f>
        <v>366.5</v>
      </c>
      <c r="AC9" s="3">
        <f t="shared" si="0"/>
        <v>216</v>
      </c>
      <c r="AD9" s="23">
        <f t="shared" si="1"/>
        <v>7</v>
      </c>
      <c r="AE9" s="134">
        <v>5</v>
      </c>
    </row>
    <row r="10" spans="1:31" ht="18">
      <c r="A10" s="62" t="s">
        <v>724</v>
      </c>
      <c r="B10" s="65">
        <v>36611</v>
      </c>
      <c r="C10" s="62" t="s">
        <v>137</v>
      </c>
      <c r="D10" s="62" t="s">
        <v>56</v>
      </c>
      <c r="E10" s="62" t="s">
        <v>443</v>
      </c>
      <c r="F10" s="66">
        <v>2</v>
      </c>
      <c r="G10" s="26">
        <v>80</v>
      </c>
      <c r="H10" s="25"/>
      <c r="I10" s="26"/>
      <c r="J10" s="25">
        <v>2</v>
      </c>
      <c r="K10" s="165">
        <v>80</v>
      </c>
      <c r="L10" s="51"/>
      <c r="M10" s="27"/>
      <c r="N10" s="25">
        <v>6</v>
      </c>
      <c r="O10" s="169">
        <v>55</v>
      </c>
      <c r="P10" s="104"/>
      <c r="Q10" s="105"/>
      <c r="R10" s="25">
        <v>4</v>
      </c>
      <c r="S10" s="169">
        <v>55</v>
      </c>
      <c r="T10" s="56"/>
      <c r="U10" s="26"/>
      <c r="V10" s="159"/>
      <c r="W10" s="159"/>
      <c r="X10" s="56"/>
      <c r="Y10" s="169"/>
      <c r="Z10" s="25"/>
      <c r="AA10" s="26"/>
      <c r="AB10" s="4">
        <f>G10+I10+K10*1.5+M10+O10*1.5+Q10+S10*1.5+U10+W10+Y10*1.5+AA10</f>
        <v>365</v>
      </c>
      <c r="AC10" s="3">
        <f t="shared" si="0"/>
        <v>270</v>
      </c>
      <c r="AD10" s="23">
        <f t="shared" si="1"/>
        <v>8</v>
      </c>
      <c r="AE10" s="33">
        <v>4</v>
      </c>
    </row>
    <row r="11" spans="1:31" ht="18">
      <c r="A11" s="62" t="s">
        <v>663</v>
      </c>
      <c r="B11" s="65">
        <v>36766</v>
      </c>
      <c r="C11" s="62" t="s">
        <v>647</v>
      </c>
      <c r="D11" s="62" t="s">
        <v>648</v>
      </c>
      <c r="E11" s="62" t="s">
        <v>241</v>
      </c>
      <c r="F11" s="66">
        <v>5</v>
      </c>
      <c r="G11" s="143">
        <v>50</v>
      </c>
      <c r="H11" s="25">
        <v>11</v>
      </c>
      <c r="I11" s="143">
        <v>38</v>
      </c>
      <c r="J11" s="25">
        <v>12</v>
      </c>
      <c r="K11" s="166">
        <v>34</v>
      </c>
      <c r="L11" s="51">
        <v>3</v>
      </c>
      <c r="M11" s="27">
        <v>65</v>
      </c>
      <c r="N11" s="25">
        <v>10</v>
      </c>
      <c r="O11" s="169">
        <v>42</v>
      </c>
      <c r="P11" s="104"/>
      <c r="Q11" s="105"/>
      <c r="R11" s="25">
        <v>10</v>
      </c>
      <c r="S11" s="169">
        <v>40</v>
      </c>
      <c r="T11" s="56">
        <v>2</v>
      </c>
      <c r="U11" s="26">
        <v>80</v>
      </c>
      <c r="V11" s="159"/>
      <c r="W11" s="159"/>
      <c r="X11" s="56">
        <v>6</v>
      </c>
      <c r="Y11" s="169">
        <v>46</v>
      </c>
      <c r="Z11" s="25"/>
      <c r="AA11" s="26"/>
      <c r="AB11" s="4">
        <f>G11+I11+K11*1.5+M11+O11*1.5+Q11+S11*1.5+U11+W11+Y11*1.5+AA11-I11-G11-K11*1.5</f>
        <v>337</v>
      </c>
      <c r="AC11" s="3">
        <f t="shared" si="0"/>
        <v>269</v>
      </c>
      <c r="AD11" s="23">
        <f t="shared" si="1"/>
        <v>9</v>
      </c>
      <c r="AE11" s="134">
        <v>8</v>
      </c>
    </row>
    <row r="12" spans="1:31" ht="18">
      <c r="A12" s="62" t="s">
        <v>723</v>
      </c>
      <c r="B12" s="65">
        <v>36322</v>
      </c>
      <c r="C12" s="62" t="s">
        <v>124</v>
      </c>
      <c r="D12" s="62" t="s">
        <v>78</v>
      </c>
      <c r="E12" s="62" t="s">
        <v>670</v>
      </c>
      <c r="F12" s="66">
        <v>1</v>
      </c>
      <c r="G12" s="26">
        <v>100</v>
      </c>
      <c r="H12" s="25"/>
      <c r="I12" s="26"/>
      <c r="J12" s="25"/>
      <c r="K12" s="165"/>
      <c r="L12" s="51">
        <v>6</v>
      </c>
      <c r="M12" s="27">
        <v>46</v>
      </c>
      <c r="N12" s="25"/>
      <c r="O12" s="169"/>
      <c r="P12" s="104"/>
      <c r="Q12" s="105"/>
      <c r="R12" s="25">
        <v>8</v>
      </c>
      <c r="S12" s="169">
        <v>44</v>
      </c>
      <c r="T12" s="56">
        <v>8</v>
      </c>
      <c r="U12" s="26">
        <v>42</v>
      </c>
      <c r="V12" s="159"/>
      <c r="W12" s="159"/>
      <c r="X12" s="56">
        <v>8</v>
      </c>
      <c r="Y12" s="169">
        <v>42</v>
      </c>
      <c r="Z12" s="25"/>
      <c r="AA12" s="26"/>
      <c r="AB12" s="4">
        <f>G12+I12+K12*1.5+M12+O12*1.5+Q12+S12*1.5+U12+W12+Y12*1.5+AA12</f>
        <v>317</v>
      </c>
      <c r="AC12" s="3">
        <f t="shared" si="0"/>
        <v>190</v>
      </c>
      <c r="AD12" s="23">
        <f t="shared" si="1"/>
        <v>10</v>
      </c>
      <c r="AE12" s="134">
        <v>5</v>
      </c>
    </row>
    <row r="13" spans="1:31" ht="18">
      <c r="A13" s="62" t="s">
        <v>666</v>
      </c>
      <c r="B13" s="65">
        <v>36665</v>
      </c>
      <c r="C13" s="62" t="s">
        <v>39</v>
      </c>
      <c r="D13" s="62" t="s">
        <v>192</v>
      </c>
      <c r="E13" s="62" t="s">
        <v>443</v>
      </c>
      <c r="F13" s="66">
        <v>7</v>
      </c>
      <c r="G13" s="143">
        <v>44</v>
      </c>
      <c r="H13" s="25"/>
      <c r="I13" s="26"/>
      <c r="J13" s="25">
        <v>7</v>
      </c>
      <c r="K13" s="165">
        <v>44</v>
      </c>
      <c r="L13" s="51">
        <v>4</v>
      </c>
      <c r="M13" s="27">
        <v>55</v>
      </c>
      <c r="N13" s="25">
        <v>12</v>
      </c>
      <c r="O13" s="169">
        <v>38</v>
      </c>
      <c r="P13" s="104"/>
      <c r="Q13" s="105"/>
      <c r="R13" s="25">
        <v>13</v>
      </c>
      <c r="S13" s="170">
        <v>36</v>
      </c>
      <c r="T13" s="56">
        <v>3</v>
      </c>
      <c r="U13" s="26">
        <v>65</v>
      </c>
      <c r="V13" s="159"/>
      <c r="W13" s="159"/>
      <c r="X13" s="56">
        <v>11</v>
      </c>
      <c r="Y13" s="169">
        <v>36</v>
      </c>
      <c r="Z13" s="25"/>
      <c r="AA13" s="26"/>
      <c r="AB13" s="4">
        <f>G13+I13+K13*1.5+M13+O13*1.5+Q13+S13*1.5+U13+W13+Y13*1.5+AA13-G13-S13*1.5</f>
        <v>297</v>
      </c>
      <c r="AC13" s="3">
        <f t="shared" si="0"/>
        <v>217</v>
      </c>
      <c r="AD13" s="23">
        <f t="shared" si="1"/>
        <v>11</v>
      </c>
      <c r="AE13" s="134">
        <v>7</v>
      </c>
    </row>
    <row r="14" spans="1:31" ht="18">
      <c r="A14" s="62" t="s">
        <v>728</v>
      </c>
      <c r="B14" s="65">
        <v>36349</v>
      </c>
      <c r="C14" s="62" t="s">
        <v>713</v>
      </c>
      <c r="D14" s="62" t="s">
        <v>714</v>
      </c>
      <c r="E14" s="62" t="s">
        <v>236</v>
      </c>
      <c r="F14" s="66">
        <v>4</v>
      </c>
      <c r="G14" s="26">
        <v>55</v>
      </c>
      <c r="H14" s="25"/>
      <c r="I14" s="26"/>
      <c r="J14" s="25">
        <v>11</v>
      </c>
      <c r="K14" s="165">
        <v>36</v>
      </c>
      <c r="L14" s="51">
        <v>10</v>
      </c>
      <c r="M14" s="27">
        <v>38</v>
      </c>
      <c r="N14" s="25"/>
      <c r="O14" s="169"/>
      <c r="P14" s="104"/>
      <c r="Q14" s="105"/>
      <c r="R14" s="25">
        <v>14</v>
      </c>
      <c r="S14" s="169">
        <v>34</v>
      </c>
      <c r="T14" s="56"/>
      <c r="U14" s="26"/>
      <c r="V14" s="159"/>
      <c r="W14" s="159"/>
      <c r="X14" s="56">
        <v>10</v>
      </c>
      <c r="Y14" s="169">
        <v>38</v>
      </c>
      <c r="Z14" s="25"/>
      <c r="AA14" s="26"/>
      <c r="AB14" s="4">
        <f t="shared" ref="AB14:AB43" si="2">G14+I14+K14*1.5+M14+O14*1.5+Q14+S14*1.5+U14+W14+Y14*1.5+AA14</f>
        <v>255</v>
      </c>
      <c r="AC14" s="3">
        <f t="shared" si="0"/>
        <v>163</v>
      </c>
      <c r="AD14" s="23">
        <f t="shared" si="1"/>
        <v>12</v>
      </c>
      <c r="AE14" s="134">
        <v>5</v>
      </c>
    </row>
    <row r="15" spans="1:31" ht="18">
      <c r="A15" s="62" t="s">
        <v>665</v>
      </c>
      <c r="B15" s="65">
        <v>36832</v>
      </c>
      <c r="C15" s="62" t="s">
        <v>61</v>
      </c>
      <c r="D15" s="62" t="s">
        <v>66</v>
      </c>
      <c r="E15" s="62" t="s">
        <v>443</v>
      </c>
      <c r="F15" s="66">
        <v>7</v>
      </c>
      <c r="G15" s="26">
        <v>44</v>
      </c>
      <c r="H15" s="25"/>
      <c r="I15" s="26"/>
      <c r="J15" s="25"/>
      <c r="K15" s="165"/>
      <c r="L15" s="51">
        <v>4</v>
      </c>
      <c r="M15" s="27">
        <v>55</v>
      </c>
      <c r="N15" s="25">
        <v>13</v>
      </c>
      <c r="O15" s="169">
        <v>36</v>
      </c>
      <c r="P15" s="104"/>
      <c r="Q15" s="105"/>
      <c r="R15" s="25"/>
      <c r="S15" s="169"/>
      <c r="T15" s="56">
        <v>3</v>
      </c>
      <c r="U15" s="26">
        <v>65</v>
      </c>
      <c r="V15" s="159"/>
      <c r="W15" s="159"/>
      <c r="X15" s="56"/>
      <c r="Y15" s="169"/>
      <c r="Z15" s="25"/>
      <c r="AA15" s="26"/>
      <c r="AB15" s="4">
        <f t="shared" si="2"/>
        <v>218</v>
      </c>
      <c r="AC15" s="3">
        <f t="shared" si="0"/>
        <v>135</v>
      </c>
      <c r="AD15" s="23">
        <f t="shared" si="1"/>
        <v>13</v>
      </c>
      <c r="AE15" s="33">
        <v>4</v>
      </c>
    </row>
    <row r="16" spans="1:31" ht="18">
      <c r="A16" s="62" t="s">
        <v>726</v>
      </c>
      <c r="B16" s="65">
        <v>36876</v>
      </c>
      <c r="C16" s="62" t="s">
        <v>84</v>
      </c>
      <c r="D16" s="62" t="s">
        <v>142</v>
      </c>
      <c r="E16" s="62" t="s">
        <v>589</v>
      </c>
      <c r="F16" s="66">
        <v>3</v>
      </c>
      <c r="G16" s="26">
        <v>65</v>
      </c>
      <c r="H16" s="25">
        <v>10</v>
      </c>
      <c r="I16" s="26">
        <v>40</v>
      </c>
      <c r="J16" s="25"/>
      <c r="K16" s="165"/>
      <c r="L16" s="51">
        <v>9</v>
      </c>
      <c r="M16" s="27">
        <v>40</v>
      </c>
      <c r="N16" s="25"/>
      <c r="O16" s="169"/>
      <c r="P16" s="104"/>
      <c r="Q16" s="105"/>
      <c r="R16" s="25"/>
      <c r="S16" s="169"/>
      <c r="T16" s="56">
        <v>9</v>
      </c>
      <c r="U16" s="26">
        <v>40</v>
      </c>
      <c r="V16" s="159"/>
      <c r="W16" s="159"/>
      <c r="X16" s="56"/>
      <c r="Y16" s="169"/>
      <c r="Z16" s="25"/>
      <c r="AA16" s="26"/>
      <c r="AB16" s="4">
        <f t="shared" si="2"/>
        <v>185</v>
      </c>
      <c r="AC16" s="3">
        <f t="shared" si="0"/>
        <v>145</v>
      </c>
      <c r="AD16" s="23">
        <f t="shared" si="1"/>
        <v>14</v>
      </c>
      <c r="AE16" s="33">
        <v>4</v>
      </c>
    </row>
    <row r="17" spans="1:31" ht="18">
      <c r="A17" s="62" t="s">
        <v>1094</v>
      </c>
      <c r="B17" s="65">
        <v>36652</v>
      </c>
      <c r="C17" s="17" t="s">
        <v>1055</v>
      </c>
      <c r="D17" s="17" t="s">
        <v>94</v>
      </c>
      <c r="E17" s="16" t="s">
        <v>1013</v>
      </c>
      <c r="F17" s="25"/>
      <c r="G17" s="26"/>
      <c r="H17" s="25"/>
      <c r="I17" s="26"/>
      <c r="J17" s="25">
        <v>10</v>
      </c>
      <c r="K17" s="165">
        <v>38</v>
      </c>
      <c r="L17" s="51"/>
      <c r="M17" s="27"/>
      <c r="N17" s="25">
        <v>5</v>
      </c>
      <c r="O17" s="169">
        <v>65</v>
      </c>
      <c r="P17" s="104"/>
      <c r="Q17" s="105"/>
      <c r="R17" s="25"/>
      <c r="S17" s="169"/>
      <c r="T17" s="56"/>
      <c r="U17" s="26"/>
      <c r="V17" s="159"/>
      <c r="W17" s="159"/>
      <c r="X17" s="56"/>
      <c r="Y17" s="169"/>
      <c r="Z17" s="25"/>
      <c r="AA17" s="26"/>
      <c r="AB17" s="4">
        <f t="shared" si="2"/>
        <v>154.5</v>
      </c>
      <c r="AC17" s="3">
        <f t="shared" si="0"/>
        <v>103</v>
      </c>
      <c r="AD17" s="23">
        <f t="shared" si="1"/>
        <v>15</v>
      </c>
      <c r="AE17" s="33">
        <v>2</v>
      </c>
    </row>
    <row r="18" spans="1:31" ht="18">
      <c r="A18" s="62" t="s">
        <v>1089</v>
      </c>
      <c r="B18" s="65">
        <v>36257</v>
      </c>
      <c r="C18" s="29" t="s">
        <v>1090</v>
      </c>
      <c r="D18" s="29" t="s">
        <v>56</v>
      </c>
      <c r="E18" s="16" t="s">
        <v>1013</v>
      </c>
      <c r="F18" s="25"/>
      <c r="G18" s="26"/>
      <c r="H18" s="25"/>
      <c r="I18" s="26"/>
      <c r="J18" s="25">
        <v>4</v>
      </c>
      <c r="K18" s="165">
        <v>55</v>
      </c>
      <c r="L18" s="51">
        <v>3</v>
      </c>
      <c r="M18" s="27">
        <v>65</v>
      </c>
      <c r="N18" s="25"/>
      <c r="O18" s="169"/>
      <c r="P18" s="104"/>
      <c r="Q18" s="105"/>
      <c r="R18" s="25"/>
      <c r="S18" s="169"/>
      <c r="T18" s="56"/>
      <c r="U18" s="26"/>
      <c r="V18" s="159"/>
      <c r="W18" s="159"/>
      <c r="X18" s="56"/>
      <c r="Y18" s="169"/>
      <c r="Z18" s="25"/>
      <c r="AA18" s="26"/>
      <c r="AB18" s="4">
        <f t="shared" si="2"/>
        <v>147.5</v>
      </c>
      <c r="AC18" s="3">
        <f t="shared" si="0"/>
        <v>120</v>
      </c>
      <c r="AD18" s="23">
        <f t="shared" si="1"/>
        <v>16</v>
      </c>
      <c r="AE18" s="33">
        <v>2</v>
      </c>
    </row>
    <row r="19" spans="1:31" ht="18">
      <c r="A19" s="62" t="s">
        <v>766</v>
      </c>
      <c r="B19" s="65">
        <v>36410</v>
      </c>
      <c r="C19" s="62" t="s">
        <v>182</v>
      </c>
      <c r="D19" s="62" t="s">
        <v>292</v>
      </c>
      <c r="E19" s="62" t="s">
        <v>246</v>
      </c>
      <c r="F19" s="67">
        <v>8</v>
      </c>
      <c r="G19" s="26">
        <v>42</v>
      </c>
      <c r="H19" s="25"/>
      <c r="I19" s="26"/>
      <c r="J19" s="25">
        <v>16</v>
      </c>
      <c r="K19" s="165">
        <v>28</v>
      </c>
      <c r="L19" s="51">
        <v>4</v>
      </c>
      <c r="M19" s="27">
        <v>55</v>
      </c>
      <c r="N19" s="25"/>
      <c r="O19" s="169"/>
      <c r="P19" s="104"/>
      <c r="Q19" s="105"/>
      <c r="R19" s="25"/>
      <c r="S19" s="169"/>
      <c r="T19" s="56"/>
      <c r="U19" s="26"/>
      <c r="V19" s="159"/>
      <c r="W19" s="159"/>
      <c r="X19" s="56"/>
      <c r="Y19" s="169"/>
      <c r="Z19" s="25"/>
      <c r="AA19" s="26"/>
      <c r="AB19" s="4">
        <f t="shared" si="2"/>
        <v>139</v>
      </c>
      <c r="AC19" s="3">
        <f t="shared" si="0"/>
        <v>125</v>
      </c>
      <c r="AD19" s="23">
        <f t="shared" si="1"/>
        <v>17</v>
      </c>
      <c r="AE19" s="33">
        <v>3</v>
      </c>
    </row>
    <row r="20" spans="1:31" ht="18">
      <c r="A20" s="62" t="s">
        <v>1093</v>
      </c>
      <c r="B20" s="65">
        <v>36234</v>
      </c>
      <c r="C20" s="17" t="s">
        <v>1091</v>
      </c>
      <c r="D20" s="17" t="s">
        <v>1092</v>
      </c>
      <c r="E20" s="32" t="s">
        <v>904</v>
      </c>
      <c r="F20" s="25"/>
      <c r="G20" s="26"/>
      <c r="H20" s="25"/>
      <c r="I20" s="26"/>
      <c r="J20" s="25">
        <v>9</v>
      </c>
      <c r="K20" s="165">
        <v>40</v>
      </c>
      <c r="L20" s="51"/>
      <c r="M20" s="27"/>
      <c r="N20" s="25">
        <v>14</v>
      </c>
      <c r="O20" s="169">
        <v>34</v>
      </c>
      <c r="P20" s="104"/>
      <c r="Q20" s="105"/>
      <c r="R20" s="25"/>
      <c r="S20" s="169"/>
      <c r="T20" s="56"/>
      <c r="U20" s="26"/>
      <c r="V20" s="159"/>
      <c r="W20" s="159"/>
      <c r="X20" s="56"/>
      <c r="Y20" s="169"/>
      <c r="Z20" s="25"/>
      <c r="AA20" s="26"/>
      <c r="AB20" s="4">
        <f t="shared" si="2"/>
        <v>111</v>
      </c>
      <c r="AC20" s="3">
        <f t="shared" si="0"/>
        <v>74</v>
      </c>
      <c r="AD20" s="23">
        <f t="shared" si="1"/>
        <v>18</v>
      </c>
      <c r="AE20" s="33">
        <v>2</v>
      </c>
    </row>
    <row r="21" spans="1:31" ht="18">
      <c r="A21" s="62"/>
      <c r="B21" s="65">
        <v>36448</v>
      </c>
      <c r="C21" s="17" t="s">
        <v>1095</v>
      </c>
      <c r="D21" s="17" t="s">
        <v>1096</v>
      </c>
      <c r="E21" s="16" t="s">
        <v>1066</v>
      </c>
      <c r="F21" s="25"/>
      <c r="G21" s="26"/>
      <c r="H21" s="25"/>
      <c r="I21" s="26"/>
      <c r="J21" s="25">
        <v>14</v>
      </c>
      <c r="K21" s="165">
        <v>30</v>
      </c>
      <c r="L21" s="51"/>
      <c r="M21" s="27"/>
      <c r="N21" s="25"/>
      <c r="O21" s="169"/>
      <c r="P21" s="104"/>
      <c r="Q21" s="105"/>
      <c r="R21" s="25"/>
      <c r="S21" s="169"/>
      <c r="T21" s="56"/>
      <c r="U21" s="26"/>
      <c r="V21" s="159"/>
      <c r="W21" s="159"/>
      <c r="X21" s="56">
        <v>9</v>
      </c>
      <c r="Y21" s="169">
        <v>40</v>
      </c>
      <c r="Z21" s="25"/>
      <c r="AA21" s="26"/>
      <c r="AB21" s="4">
        <f t="shared" si="2"/>
        <v>105</v>
      </c>
      <c r="AC21" s="3">
        <f t="shared" si="0"/>
        <v>30</v>
      </c>
      <c r="AD21" s="23">
        <f t="shared" si="1"/>
        <v>19</v>
      </c>
      <c r="AE21" s="33">
        <v>2</v>
      </c>
    </row>
    <row r="22" spans="1:31" ht="18">
      <c r="A22" s="62"/>
      <c r="B22" s="175">
        <v>36799</v>
      </c>
      <c r="C22" s="176" t="s">
        <v>1503</v>
      </c>
      <c r="D22" s="174" t="s">
        <v>1496</v>
      </c>
      <c r="E22" s="174" t="s">
        <v>1504</v>
      </c>
      <c r="F22" s="25"/>
      <c r="G22" s="26"/>
      <c r="H22" s="25"/>
      <c r="I22" s="26"/>
      <c r="J22" s="25"/>
      <c r="K22" s="165"/>
      <c r="L22" s="51"/>
      <c r="M22" s="27"/>
      <c r="N22" s="25"/>
      <c r="O22" s="169"/>
      <c r="P22" s="104"/>
      <c r="Q22" s="105"/>
      <c r="R22" s="25"/>
      <c r="S22" s="169"/>
      <c r="T22" s="56"/>
      <c r="U22" s="26"/>
      <c r="V22" s="159"/>
      <c r="W22" s="159"/>
      <c r="X22" s="56">
        <v>3</v>
      </c>
      <c r="Y22" s="169">
        <v>65</v>
      </c>
      <c r="Z22" s="25"/>
      <c r="AA22" s="26"/>
      <c r="AB22" s="4">
        <f t="shared" si="2"/>
        <v>97.5</v>
      </c>
      <c r="AC22" s="3">
        <f t="shared" si="0"/>
        <v>0</v>
      </c>
      <c r="AD22" s="23">
        <f t="shared" si="1"/>
        <v>20</v>
      </c>
      <c r="AE22">
        <v>1</v>
      </c>
    </row>
    <row r="23" spans="1:31" ht="18">
      <c r="A23" s="114" t="s">
        <v>1309</v>
      </c>
      <c r="B23" s="118">
        <v>2000</v>
      </c>
      <c r="C23" s="117" t="s">
        <v>1088</v>
      </c>
      <c r="D23" s="119" t="s">
        <v>293</v>
      </c>
      <c r="E23" s="16" t="s">
        <v>1230</v>
      </c>
      <c r="F23" s="25"/>
      <c r="G23" s="26"/>
      <c r="H23" s="25"/>
      <c r="I23" s="26"/>
      <c r="J23" s="25"/>
      <c r="K23" s="165"/>
      <c r="L23" s="51">
        <v>10</v>
      </c>
      <c r="M23" s="27">
        <v>38</v>
      </c>
      <c r="N23" s="25"/>
      <c r="O23" s="169"/>
      <c r="P23" s="104"/>
      <c r="Q23" s="105"/>
      <c r="R23" s="25"/>
      <c r="S23" s="169"/>
      <c r="T23" s="56">
        <v>8</v>
      </c>
      <c r="U23" s="26">
        <v>44</v>
      </c>
      <c r="V23" s="159"/>
      <c r="W23" s="159"/>
      <c r="X23" s="56"/>
      <c r="Y23" s="169"/>
      <c r="Z23" s="25"/>
      <c r="AA23" s="26"/>
      <c r="AB23" s="4">
        <f t="shared" si="2"/>
        <v>82</v>
      </c>
      <c r="AC23" s="3">
        <f t="shared" si="0"/>
        <v>38</v>
      </c>
      <c r="AD23" s="23">
        <f t="shared" si="1"/>
        <v>21</v>
      </c>
      <c r="AE23" s="33">
        <v>2</v>
      </c>
    </row>
    <row r="24" spans="1:31" ht="18">
      <c r="A24" s="62" t="s">
        <v>729</v>
      </c>
      <c r="B24" s="65">
        <v>36362</v>
      </c>
      <c r="C24" s="70" t="s">
        <v>715</v>
      </c>
      <c r="D24" s="62" t="s">
        <v>716</v>
      </c>
      <c r="E24" s="62" t="s">
        <v>241</v>
      </c>
      <c r="F24" s="66">
        <v>5</v>
      </c>
      <c r="G24" s="26">
        <v>50</v>
      </c>
      <c r="H24" s="25"/>
      <c r="I24" s="26"/>
      <c r="J24" s="25"/>
      <c r="K24" s="165"/>
      <c r="L24" s="51"/>
      <c r="M24" s="27"/>
      <c r="N24" s="25"/>
      <c r="O24" s="169"/>
      <c r="P24" s="104"/>
      <c r="Q24" s="105"/>
      <c r="R24" s="25"/>
      <c r="S24" s="169"/>
      <c r="T24" s="56"/>
      <c r="U24" s="26"/>
      <c r="V24" s="159"/>
      <c r="W24" s="159"/>
      <c r="X24" s="56"/>
      <c r="Y24" s="169"/>
      <c r="Z24" s="25"/>
      <c r="AA24" s="26"/>
      <c r="AB24" s="4">
        <f t="shared" si="2"/>
        <v>50</v>
      </c>
      <c r="AC24" s="3">
        <f t="shared" si="0"/>
        <v>50</v>
      </c>
      <c r="AD24" s="23">
        <f t="shared" si="1"/>
        <v>22</v>
      </c>
      <c r="AE24" s="33">
        <v>1</v>
      </c>
    </row>
    <row r="25" spans="1:31" ht="18">
      <c r="A25" s="62" t="s">
        <v>198</v>
      </c>
      <c r="B25" s="65">
        <v>36219</v>
      </c>
      <c r="C25" s="70" t="s">
        <v>719</v>
      </c>
      <c r="D25" s="62" t="s">
        <v>720</v>
      </c>
      <c r="E25" s="62" t="s">
        <v>680</v>
      </c>
      <c r="F25" s="66">
        <v>6</v>
      </c>
      <c r="G25" s="26">
        <v>46</v>
      </c>
      <c r="H25" s="25"/>
      <c r="I25" s="26"/>
      <c r="J25" s="25"/>
      <c r="K25" s="165"/>
      <c r="L25" s="51"/>
      <c r="M25" s="27"/>
      <c r="N25" s="25"/>
      <c r="O25" s="169"/>
      <c r="P25" s="104"/>
      <c r="Q25" s="105"/>
      <c r="R25" s="25"/>
      <c r="S25" s="169"/>
      <c r="T25" s="56"/>
      <c r="U25" s="26"/>
      <c r="V25" s="159"/>
      <c r="W25" s="159"/>
      <c r="X25" s="56"/>
      <c r="Y25" s="169"/>
      <c r="Z25" s="25"/>
      <c r="AA25" s="26"/>
      <c r="AB25" s="4">
        <f t="shared" si="2"/>
        <v>46</v>
      </c>
      <c r="AC25" s="3">
        <f t="shared" si="0"/>
        <v>46</v>
      </c>
      <c r="AD25" s="23">
        <f t="shared" si="1"/>
        <v>23</v>
      </c>
      <c r="AE25" s="33">
        <v>1</v>
      </c>
    </row>
    <row r="26" spans="1:31" ht="18">
      <c r="A26" s="62" t="s">
        <v>198</v>
      </c>
      <c r="B26" s="65">
        <v>36560</v>
      </c>
      <c r="C26" s="70" t="s">
        <v>721</v>
      </c>
      <c r="D26" s="62" t="s">
        <v>448</v>
      </c>
      <c r="E26" s="62" t="s">
        <v>680</v>
      </c>
      <c r="F26" s="66">
        <v>6</v>
      </c>
      <c r="G26" s="26">
        <v>46</v>
      </c>
      <c r="H26" s="25"/>
      <c r="I26" s="26"/>
      <c r="J26" s="25"/>
      <c r="K26" s="165"/>
      <c r="L26" s="51"/>
      <c r="M26" s="27"/>
      <c r="N26" s="25"/>
      <c r="O26" s="169"/>
      <c r="P26" s="104"/>
      <c r="Q26" s="105"/>
      <c r="R26" s="25"/>
      <c r="S26" s="169"/>
      <c r="T26" s="56"/>
      <c r="U26" s="26"/>
      <c r="V26" s="159"/>
      <c r="W26" s="159"/>
      <c r="X26" s="56"/>
      <c r="Y26" s="169"/>
      <c r="Z26" s="25"/>
      <c r="AA26" s="26"/>
      <c r="AB26" s="4">
        <f t="shared" si="2"/>
        <v>46</v>
      </c>
      <c r="AC26" s="3">
        <f t="shared" si="0"/>
        <v>46</v>
      </c>
      <c r="AD26" s="23">
        <f t="shared" si="1"/>
        <v>24</v>
      </c>
      <c r="AE26" s="33">
        <v>1</v>
      </c>
    </row>
    <row r="27" spans="1:31" ht="18">
      <c r="A27" t="s">
        <v>665</v>
      </c>
      <c r="B27" s="155">
        <v>36611</v>
      </c>
      <c r="C27" s="62" t="s">
        <v>649</v>
      </c>
      <c r="D27" s="62" t="s">
        <v>650</v>
      </c>
      <c r="E27" s="62" t="s">
        <v>443</v>
      </c>
      <c r="F27" s="66">
        <v>6</v>
      </c>
      <c r="G27" s="26">
        <v>46</v>
      </c>
      <c r="H27" s="25"/>
      <c r="I27" s="26"/>
      <c r="J27" s="25"/>
      <c r="K27" s="165"/>
      <c r="L27" s="51"/>
      <c r="M27" s="27"/>
      <c r="N27" s="25"/>
      <c r="O27" s="169"/>
      <c r="P27" s="104"/>
      <c r="Q27" s="105"/>
      <c r="R27" s="25"/>
      <c r="S27" s="169"/>
      <c r="T27" s="56"/>
      <c r="U27" s="26"/>
      <c r="V27" s="159"/>
      <c r="W27" s="159"/>
      <c r="X27" s="56"/>
      <c r="Y27" s="169"/>
      <c r="Z27" s="25"/>
      <c r="AA27" s="26"/>
      <c r="AB27" s="4">
        <f t="shared" si="2"/>
        <v>46</v>
      </c>
      <c r="AC27" s="3">
        <f t="shared" si="0"/>
        <v>46</v>
      </c>
      <c r="AD27" s="23">
        <f t="shared" si="1"/>
        <v>25</v>
      </c>
      <c r="AE27" s="33">
        <v>1</v>
      </c>
    </row>
    <row r="28" spans="1:31" ht="18">
      <c r="A28" s="62" t="s">
        <v>1099</v>
      </c>
      <c r="B28" s="65">
        <v>36470</v>
      </c>
      <c r="C28" s="145" t="s">
        <v>1097</v>
      </c>
      <c r="D28" s="145" t="s">
        <v>1098</v>
      </c>
      <c r="E28" s="98" t="s">
        <v>233</v>
      </c>
      <c r="F28" s="25"/>
      <c r="G28" s="26"/>
      <c r="H28" s="25"/>
      <c r="I28" s="26"/>
      <c r="J28" s="25">
        <v>15</v>
      </c>
      <c r="K28" s="165">
        <v>29</v>
      </c>
      <c r="L28" s="51"/>
      <c r="M28" s="27"/>
      <c r="N28" s="25"/>
      <c r="O28" s="169"/>
      <c r="P28" s="104"/>
      <c r="Q28" s="105"/>
      <c r="R28" s="25"/>
      <c r="S28" s="169"/>
      <c r="T28" s="56"/>
      <c r="U28" s="26"/>
      <c r="V28" s="159"/>
      <c r="W28" s="159"/>
      <c r="X28" s="56"/>
      <c r="Y28" s="169"/>
      <c r="Z28" s="25"/>
      <c r="AA28" s="26"/>
      <c r="AB28" s="4">
        <f t="shared" si="2"/>
        <v>43.5</v>
      </c>
      <c r="AC28" s="3">
        <f t="shared" si="0"/>
        <v>29</v>
      </c>
      <c r="AD28" s="23">
        <f t="shared" si="1"/>
        <v>26</v>
      </c>
      <c r="AE28" s="33">
        <v>1</v>
      </c>
    </row>
    <row r="29" spans="1:31" ht="18">
      <c r="A29" s="62"/>
      <c r="B29" s="62"/>
      <c r="C29" s="17" t="s">
        <v>1420</v>
      </c>
      <c r="D29" s="17" t="s">
        <v>444</v>
      </c>
      <c r="E29" s="16" t="s">
        <v>1421</v>
      </c>
      <c r="F29" s="25"/>
      <c r="G29" s="26"/>
      <c r="H29" s="25"/>
      <c r="I29" s="26"/>
      <c r="J29" s="25"/>
      <c r="K29" s="165"/>
      <c r="L29" s="51"/>
      <c r="M29" s="27"/>
      <c r="N29" s="25"/>
      <c r="O29" s="169"/>
      <c r="P29" s="104"/>
      <c r="Q29" s="105"/>
      <c r="R29" s="25">
        <v>7</v>
      </c>
      <c r="S29" s="169">
        <v>0</v>
      </c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0</v>
      </c>
      <c r="AC29" s="3">
        <f t="shared" si="0"/>
        <v>0</v>
      </c>
      <c r="AD29" s="23">
        <f t="shared" si="1"/>
        <v>27</v>
      </c>
      <c r="AE29" s="86">
        <v>1</v>
      </c>
    </row>
    <row r="30" spans="1:31" ht="18">
      <c r="A30" s="62"/>
      <c r="B30" s="62"/>
      <c r="C30" s="17" t="s">
        <v>1422</v>
      </c>
      <c r="D30" s="17" t="s">
        <v>577</v>
      </c>
      <c r="E30" s="16" t="s">
        <v>1421</v>
      </c>
      <c r="F30" s="25"/>
      <c r="G30" s="26"/>
      <c r="H30" s="25"/>
      <c r="I30" s="26"/>
      <c r="J30" s="25"/>
      <c r="K30" s="165"/>
      <c r="L30" s="51"/>
      <c r="M30" s="27"/>
      <c r="N30" s="25"/>
      <c r="O30" s="169"/>
      <c r="P30" s="104"/>
      <c r="Q30" s="105"/>
      <c r="R30" s="25">
        <v>11</v>
      </c>
      <c r="S30" s="169">
        <v>0</v>
      </c>
      <c r="T30" s="56"/>
      <c r="U30" s="26"/>
      <c r="V30" s="159"/>
      <c r="W30" s="159"/>
      <c r="X30" s="56"/>
      <c r="Y30" s="169"/>
      <c r="Z30" s="25"/>
      <c r="AA30" s="26"/>
      <c r="AB30" s="4">
        <f t="shared" si="2"/>
        <v>0</v>
      </c>
      <c r="AC30" s="3">
        <f t="shared" si="0"/>
        <v>0</v>
      </c>
      <c r="AD30" s="23">
        <f t="shared" si="1"/>
        <v>28</v>
      </c>
      <c r="AE30" s="86">
        <v>1</v>
      </c>
    </row>
    <row r="31" spans="1:31" ht="18">
      <c r="A31" s="62"/>
      <c r="B31" s="62"/>
      <c r="C31" s="129" t="s">
        <v>1356</v>
      </c>
      <c r="D31" s="129" t="s">
        <v>1355</v>
      </c>
      <c r="E31" s="16" t="s">
        <v>1358</v>
      </c>
      <c r="F31" s="25"/>
      <c r="G31" s="26"/>
      <c r="H31" s="25"/>
      <c r="I31" s="26"/>
      <c r="J31" s="25"/>
      <c r="K31" s="165"/>
      <c r="L31" s="51"/>
      <c r="M31" s="27"/>
      <c r="N31" s="25">
        <v>2</v>
      </c>
      <c r="O31" s="169">
        <v>0</v>
      </c>
      <c r="P31" s="104"/>
      <c r="Q31" s="105"/>
      <c r="R31" s="25"/>
      <c r="S31" s="169"/>
      <c r="T31" s="56"/>
      <c r="U31" s="26"/>
      <c r="V31" s="159"/>
      <c r="W31" s="159"/>
      <c r="X31" s="56"/>
      <c r="Y31" s="169"/>
      <c r="Z31" s="25"/>
      <c r="AA31" s="26"/>
      <c r="AB31" s="4">
        <f t="shared" si="2"/>
        <v>0</v>
      </c>
      <c r="AC31" s="3">
        <f t="shared" si="0"/>
        <v>0</v>
      </c>
      <c r="AD31" s="23">
        <f t="shared" si="1"/>
        <v>29</v>
      </c>
      <c r="AE31">
        <v>1</v>
      </c>
    </row>
    <row r="32" spans="1:31" ht="18">
      <c r="A32" s="62"/>
      <c r="B32" s="62"/>
      <c r="C32" s="131" t="s">
        <v>1357</v>
      </c>
      <c r="D32" s="129" t="s">
        <v>334</v>
      </c>
      <c r="E32" s="16" t="s">
        <v>1359</v>
      </c>
      <c r="F32" s="25"/>
      <c r="G32" s="26"/>
      <c r="H32" s="25"/>
      <c r="I32" s="26"/>
      <c r="J32" s="25"/>
      <c r="K32" s="165"/>
      <c r="L32" s="51"/>
      <c r="M32" s="27"/>
      <c r="N32" s="25">
        <v>3</v>
      </c>
      <c r="O32" s="169">
        <v>0</v>
      </c>
      <c r="P32" s="104"/>
      <c r="Q32" s="105"/>
      <c r="R32" s="25"/>
      <c r="S32" s="169"/>
      <c r="T32" s="56"/>
      <c r="U32" s="26"/>
      <c r="V32" s="159"/>
      <c r="W32" s="159"/>
      <c r="X32" s="56"/>
      <c r="Y32" s="169"/>
      <c r="Z32" s="25"/>
      <c r="AA32" s="26"/>
      <c r="AB32" s="4">
        <f t="shared" si="2"/>
        <v>0</v>
      </c>
      <c r="AC32" s="3">
        <f t="shared" si="0"/>
        <v>0</v>
      </c>
      <c r="AD32" s="23">
        <f t="shared" si="1"/>
        <v>30</v>
      </c>
      <c r="AE32">
        <v>1</v>
      </c>
    </row>
    <row r="33" spans="1:31" ht="18">
      <c r="A33" s="62" t="s">
        <v>1016</v>
      </c>
      <c r="B33" s="79">
        <v>36665</v>
      </c>
      <c r="C33" s="70" t="s">
        <v>1018</v>
      </c>
      <c r="D33" s="62" t="s">
        <v>1019</v>
      </c>
      <c r="E33" s="62" t="s">
        <v>1017</v>
      </c>
      <c r="F33" s="25"/>
      <c r="G33" s="26"/>
      <c r="H33" s="25">
        <v>6</v>
      </c>
      <c r="I33" s="26">
        <v>0</v>
      </c>
      <c r="J33" s="25"/>
      <c r="K33" s="165"/>
      <c r="L33" s="51"/>
      <c r="M33" s="27"/>
      <c r="N33" s="25"/>
      <c r="O33" s="169"/>
      <c r="P33" s="104"/>
      <c r="Q33" s="105"/>
      <c r="R33" s="25"/>
      <c r="S33" s="169"/>
      <c r="T33" s="56"/>
      <c r="U33" s="26"/>
      <c r="V33" s="159"/>
      <c r="W33" s="159"/>
      <c r="X33" s="56"/>
      <c r="Y33" s="169"/>
      <c r="Z33" s="25"/>
      <c r="AA33" s="26"/>
      <c r="AB33" s="4">
        <f t="shared" si="2"/>
        <v>0</v>
      </c>
      <c r="AC33" s="3">
        <f t="shared" si="0"/>
        <v>0</v>
      </c>
      <c r="AD33" s="23">
        <f t="shared" si="1"/>
        <v>31</v>
      </c>
      <c r="AE33" s="34">
        <v>1</v>
      </c>
    </row>
    <row r="34" spans="1:31" ht="18">
      <c r="A34" s="62" t="s">
        <v>198</v>
      </c>
      <c r="B34" s="118">
        <v>1999</v>
      </c>
      <c r="C34" s="114" t="s">
        <v>1323</v>
      </c>
      <c r="D34" s="114" t="s">
        <v>1322</v>
      </c>
      <c r="E34" s="16" t="s">
        <v>198</v>
      </c>
      <c r="F34" s="25"/>
      <c r="G34" s="26"/>
      <c r="H34" s="25"/>
      <c r="I34" s="26"/>
      <c r="J34" s="25"/>
      <c r="K34" s="165"/>
      <c r="L34" s="51">
        <v>11</v>
      </c>
      <c r="M34" s="27">
        <v>0</v>
      </c>
      <c r="N34" s="25"/>
      <c r="O34" s="169"/>
      <c r="P34" s="104"/>
      <c r="Q34" s="105"/>
      <c r="R34" s="25"/>
      <c r="S34" s="169"/>
      <c r="T34" s="56"/>
      <c r="U34" s="26"/>
      <c r="V34" s="159"/>
      <c r="W34" s="159"/>
      <c r="X34" s="56"/>
      <c r="Y34" s="169"/>
      <c r="Z34" s="25"/>
      <c r="AA34" s="26"/>
      <c r="AB34" s="4">
        <f t="shared" si="2"/>
        <v>0</v>
      </c>
      <c r="AC34" s="3">
        <f t="shared" si="0"/>
        <v>0</v>
      </c>
      <c r="AD34" s="23">
        <f t="shared" si="1"/>
        <v>32</v>
      </c>
      <c r="AE34" s="86">
        <v>1</v>
      </c>
    </row>
    <row r="35" spans="1:31" ht="18">
      <c r="A35" s="62"/>
      <c r="B35" s="62"/>
      <c r="C35" s="58"/>
      <c r="D35" s="17"/>
      <c r="E35" s="16"/>
      <c r="F35" s="25"/>
      <c r="G35" s="26"/>
      <c r="H35" s="25"/>
      <c r="I35" s="26"/>
      <c r="J35" s="25"/>
      <c r="K35" s="165"/>
      <c r="L35" s="51"/>
      <c r="M35" s="27"/>
      <c r="N35" s="25"/>
      <c r="O35" s="169"/>
      <c r="P35" s="104"/>
      <c r="Q35" s="105"/>
      <c r="R35" s="25"/>
      <c r="S35" s="169"/>
      <c r="T35" s="56"/>
      <c r="U35" s="26"/>
      <c r="V35" s="159"/>
      <c r="W35" s="159"/>
      <c r="X35" s="56"/>
      <c r="Y35" s="169"/>
      <c r="Z35" s="25"/>
      <c r="AA35" s="26"/>
      <c r="AB35" s="4">
        <f t="shared" si="2"/>
        <v>0</v>
      </c>
      <c r="AC35" s="3">
        <f t="shared" si="0"/>
        <v>0</v>
      </c>
      <c r="AD35" s="23">
        <f t="shared" si="1"/>
        <v>33</v>
      </c>
    </row>
    <row r="36" spans="1:31" ht="18">
      <c r="A36" s="62"/>
      <c r="B36" s="62"/>
      <c r="C36" s="58"/>
      <c r="D36" s="17"/>
      <c r="E36" s="16"/>
      <c r="F36" s="25"/>
      <c r="G36" s="26"/>
      <c r="H36" s="25"/>
      <c r="I36" s="26"/>
      <c r="J36" s="25"/>
      <c r="K36" s="165"/>
      <c r="L36" s="51"/>
      <c r="M36" s="27"/>
      <c r="N36" s="25"/>
      <c r="O36" s="169"/>
      <c r="P36" s="104"/>
      <c r="Q36" s="105"/>
      <c r="R36" s="25"/>
      <c r="S36" s="169"/>
      <c r="T36" s="56"/>
      <c r="U36" s="26"/>
      <c r="V36" s="159"/>
      <c r="W36" s="159"/>
      <c r="X36" s="56"/>
      <c r="Y36" s="169"/>
      <c r="Z36" s="25"/>
      <c r="AA36" s="26"/>
      <c r="AB36" s="4">
        <f t="shared" si="2"/>
        <v>0</v>
      </c>
      <c r="AC36" s="3">
        <f t="shared" si="0"/>
        <v>0</v>
      </c>
      <c r="AD36" s="23">
        <f t="shared" si="1"/>
        <v>34</v>
      </c>
    </row>
    <row r="37" spans="1:31" ht="18">
      <c r="A37" s="62"/>
      <c r="B37" s="62"/>
      <c r="C37" s="58"/>
      <c r="D37" s="17"/>
      <c r="E37" s="16"/>
      <c r="F37" s="25"/>
      <c r="G37" s="26"/>
      <c r="H37" s="25"/>
      <c r="I37" s="26"/>
      <c r="J37" s="25"/>
      <c r="K37" s="165"/>
      <c r="L37" s="51"/>
      <c r="M37" s="27"/>
      <c r="N37" s="25"/>
      <c r="O37" s="169"/>
      <c r="P37" s="104"/>
      <c r="Q37" s="105"/>
      <c r="R37" s="25"/>
      <c r="S37" s="169"/>
      <c r="T37" s="56"/>
      <c r="U37" s="26"/>
      <c r="V37" s="159"/>
      <c r="W37" s="159"/>
      <c r="X37" s="56"/>
      <c r="Y37" s="169"/>
      <c r="Z37" s="25"/>
      <c r="AA37" s="26"/>
      <c r="AB37" s="4">
        <f t="shared" si="2"/>
        <v>0</v>
      </c>
      <c r="AC37" s="3">
        <f t="shared" si="0"/>
        <v>0</v>
      </c>
      <c r="AD37" s="23">
        <f t="shared" si="1"/>
        <v>35</v>
      </c>
    </row>
    <row r="38" spans="1:31" ht="18">
      <c r="A38" s="62"/>
      <c r="B38" s="62"/>
      <c r="C38" s="58"/>
      <c r="D38" s="17"/>
      <c r="E38" s="16"/>
      <c r="F38" s="25"/>
      <c r="G38" s="26"/>
      <c r="H38" s="25"/>
      <c r="I38" s="26"/>
      <c r="J38" s="25"/>
      <c r="K38" s="165"/>
      <c r="L38" s="51"/>
      <c r="M38" s="27"/>
      <c r="N38" s="25"/>
      <c r="O38" s="169"/>
      <c r="P38" s="104"/>
      <c r="Q38" s="105"/>
      <c r="R38" s="25"/>
      <c r="S38" s="169"/>
      <c r="T38" s="56"/>
      <c r="U38" s="26"/>
      <c r="V38" s="159"/>
      <c r="W38" s="159"/>
      <c r="X38" s="56"/>
      <c r="Y38" s="169"/>
      <c r="Z38" s="25"/>
      <c r="AA38" s="26"/>
      <c r="AB38" s="4">
        <f t="shared" si="2"/>
        <v>0</v>
      </c>
      <c r="AC38" s="3">
        <f t="shared" si="0"/>
        <v>0</v>
      </c>
      <c r="AD38" s="23">
        <f t="shared" si="1"/>
        <v>36</v>
      </c>
    </row>
    <row r="39" spans="1:31" ht="18">
      <c r="A39" s="62"/>
      <c r="B39" s="62"/>
      <c r="C39" s="58"/>
      <c r="D39" s="17"/>
      <c r="E39" s="16"/>
      <c r="F39" s="25"/>
      <c r="G39" s="26"/>
      <c r="H39" s="25"/>
      <c r="I39" s="26"/>
      <c r="J39" s="25"/>
      <c r="K39" s="165"/>
      <c r="L39" s="51"/>
      <c r="M39" s="27"/>
      <c r="N39" s="25"/>
      <c r="O39" s="169"/>
      <c r="P39" s="104"/>
      <c r="Q39" s="105"/>
      <c r="R39" s="25"/>
      <c r="S39" s="169"/>
      <c r="T39" s="56"/>
      <c r="U39" s="26"/>
      <c r="V39" s="159"/>
      <c r="W39" s="159"/>
      <c r="X39" s="56"/>
      <c r="Y39" s="169"/>
      <c r="Z39" s="25"/>
      <c r="AA39" s="26"/>
      <c r="AB39" s="4">
        <f t="shared" si="2"/>
        <v>0</v>
      </c>
      <c r="AC39" s="3">
        <f t="shared" si="0"/>
        <v>0</v>
      </c>
      <c r="AD39" s="23">
        <f t="shared" si="1"/>
        <v>37</v>
      </c>
    </row>
    <row r="40" spans="1:31" ht="18">
      <c r="A40" s="62"/>
      <c r="B40" s="62"/>
      <c r="C40" s="58"/>
      <c r="D40" s="17"/>
      <c r="E40" s="16"/>
      <c r="F40" s="25"/>
      <c r="G40" s="26"/>
      <c r="H40" s="25"/>
      <c r="I40" s="26"/>
      <c r="J40" s="25"/>
      <c r="K40" s="165"/>
      <c r="L40" s="51"/>
      <c r="M40" s="27"/>
      <c r="N40" s="25"/>
      <c r="O40" s="169"/>
      <c r="P40" s="104"/>
      <c r="Q40" s="105"/>
      <c r="R40" s="25"/>
      <c r="S40" s="169"/>
      <c r="T40" s="56"/>
      <c r="U40" s="26"/>
      <c r="V40" s="159"/>
      <c r="W40" s="159"/>
      <c r="X40" s="56"/>
      <c r="Y40" s="169"/>
      <c r="Z40" s="25"/>
      <c r="AA40" s="26"/>
      <c r="AB40" s="4">
        <f t="shared" si="2"/>
        <v>0</v>
      </c>
      <c r="AC40" s="3">
        <f t="shared" si="0"/>
        <v>0</v>
      </c>
      <c r="AD40" s="23">
        <f t="shared" si="1"/>
        <v>38</v>
      </c>
    </row>
    <row r="41" spans="1:31" ht="18">
      <c r="A41" s="62"/>
      <c r="B41" s="62"/>
      <c r="C41" s="58"/>
      <c r="D41" s="17"/>
      <c r="E41" s="16"/>
      <c r="F41" s="25"/>
      <c r="G41" s="26"/>
      <c r="H41" s="25"/>
      <c r="I41" s="26"/>
      <c r="J41" s="25"/>
      <c r="K41" s="165"/>
      <c r="L41" s="51"/>
      <c r="M41" s="27"/>
      <c r="N41" s="25"/>
      <c r="O41" s="169"/>
      <c r="P41" s="104"/>
      <c r="Q41" s="105"/>
      <c r="R41" s="25"/>
      <c r="S41" s="169"/>
      <c r="T41" s="56"/>
      <c r="U41" s="26"/>
      <c r="V41" s="159"/>
      <c r="W41" s="159"/>
      <c r="X41" s="56"/>
      <c r="Y41" s="169"/>
      <c r="Z41" s="25"/>
      <c r="AA41" s="26"/>
      <c r="AB41" s="4">
        <f t="shared" si="2"/>
        <v>0</v>
      </c>
      <c r="AC41" s="3">
        <f t="shared" si="0"/>
        <v>0</v>
      </c>
      <c r="AD41" s="23">
        <f t="shared" si="1"/>
        <v>39</v>
      </c>
    </row>
    <row r="42" spans="1:31" ht="18">
      <c r="A42" s="62"/>
      <c r="B42" s="62"/>
      <c r="C42" s="58"/>
      <c r="D42" s="17"/>
      <c r="E42" s="16"/>
      <c r="F42" s="25"/>
      <c r="G42" s="26"/>
      <c r="H42" s="25"/>
      <c r="I42" s="26"/>
      <c r="J42" s="25"/>
      <c r="K42" s="165"/>
      <c r="L42" s="51"/>
      <c r="M42" s="27"/>
      <c r="N42" s="25"/>
      <c r="O42" s="169"/>
      <c r="P42" s="104"/>
      <c r="Q42" s="105"/>
      <c r="R42" s="25"/>
      <c r="S42" s="169"/>
      <c r="T42" s="56"/>
      <c r="U42" s="26"/>
      <c r="V42" s="159"/>
      <c r="W42" s="159"/>
      <c r="X42" s="56"/>
      <c r="Y42" s="169"/>
      <c r="Z42" s="25"/>
      <c r="AA42" s="26"/>
      <c r="AB42" s="4">
        <f t="shared" si="2"/>
        <v>0</v>
      </c>
      <c r="AC42" s="3">
        <f t="shared" si="0"/>
        <v>0</v>
      </c>
      <c r="AD42" s="23">
        <f t="shared" si="1"/>
        <v>40</v>
      </c>
    </row>
    <row r="43" spans="1:31" ht="18">
      <c r="A43" s="62"/>
      <c r="B43" s="62"/>
      <c r="C43" s="58"/>
      <c r="D43" s="17"/>
      <c r="E43" s="16"/>
      <c r="F43" s="25"/>
      <c r="G43" s="26"/>
      <c r="H43" s="25"/>
      <c r="I43" s="26"/>
      <c r="J43" s="25"/>
      <c r="K43" s="165"/>
      <c r="L43" s="51"/>
      <c r="M43" s="27"/>
      <c r="N43" s="25"/>
      <c r="O43" s="169"/>
      <c r="P43" s="104"/>
      <c r="Q43" s="105"/>
      <c r="R43" s="25"/>
      <c r="S43" s="169"/>
      <c r="T43" s="56"/>
      <c r="U43" s="26"/>
      <c r="V43" s="159"/>
      <c r="W43" s="159"/>
      <c r="X43" s="56"/>
      <c r="Y43" s="169"/>
      <c r="Z43" s="25"/>
      <c r="AA43" s="26"/>
      <c r="AB43" s="4">
        <f t="shared" si="2"/>
        <v>0</v>
      </c>
      <c r="AC43" s="3">
        <f t="shared" si="0"/>
        <v>0</v>
      </c>
      <c r="AD43" s="23">
        <f t="shared" si="1"/>
        <v>41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D4">
    <cfRule type="expression" dxfId="97" priority="39" stopIfTrue="1">
      <formula>$I3="F"</formula>
    </cfRule>
    <cfRule type="expression" dxfId="96" priority="40" stopIfTrue="1">
      <formula>$I3="M"</formula>
    </cfRule>
  </conditionalFormatting>
  <conditionalFormatting sqref="C3:C4">
    <cfRule type="expression" dxfId="95" priority="37" stopIfTrue="1">
      <formula>$J3="F"</formula>
    </cfRule>
    <cfRule type="expression" dxfId="94" priority="38" stopIfTrue="1">
      <formula>$J3="M"</formula>
    </cfRule>
  </conditionalFormatting>
  <conditionalFormatting sqref="C3:D4">
    <cfRule type="expression" dxfId="93" priority="35" stopIfTrue="1">
      <formula>$J3="F"</formula>
    </cfRule>
    <cfRule type="expression" dxfId="92" priority="36" stopIfTrue="1">
      <formula>$J3="M"</formula>
    </cfRule>
  </conditionalFormatting>
  <conditionalFormatting sqref="E3:E4">
    <cfRule type="expression" dxfId="91" priority="33" stopIfTrue="1">
      <formula>$I3="F"</formula>
    </cfRule>
    <cfRule type="expression" dxfId="90" priority="34" stopIfTrue="1">
      <formula>$I3="M"</formula>
    </cfRule>
  </conditionalFormatting>
  <conditionalFormatting sqref="E3:E4">
    <cfRule type="expression" dxfId="89" priority="31" stopIfTrue="1">
      <formula>$J3="F"</formula>
    </cfRule>
    <cfRule type="expression" dxfId="88" priority="32" stopIfTrue="1">
      <formula>$J3="M"</formula>
    </cfRule>
  </conditionalFormatting>
  <conditionalFormatting sqref="C3:E7">
    <cfRule type="expression" dxfId="87" priority="29" stopIfTrue="1">
      <formula>$I3="F"</formula>
    </cfRule>
    <cfRule type="expression" dxfId="86" priority="30" stopIfTrue="1">
      <formula>$I3="M"</formula>
    </cfRule>
  </conditionalFormatting>
  <conditionalFormatting sqref="C3:C7">
    <cfRule type="expression" dxfId="85" priority="27" stopIfTrue="1">
      <formula>$J3="F"</formula>
    </cfRule>
    <cfRule type="expression" dxfId="84" priority="28" stopIfTrue="1">
      <formula>$J3="M"</formula>
    </cfRule>
  </conditionalFormatting>
  <conditionalFormatting sqref="C3:E7">
    <cfRule type="expression" dxfId="83" priority="25" stopIfTrue="1">
      <formula>$J3="F"</formula>
    </cfRule>
    <cfRule type="expression" dxfId="82" priority="26" stopIfTrue="1">
      <formula>$J3="M"</formula>
    </cfRule>
  </conditionalFormatting>
  <conditionalFormatting sqref="C13:E20">
    <cfRule type="expression" dxfId="81" priority="17" stopIfTrue="1">
      <formula>#REF!="F"</formula>
    </cfRule>
    <cfRule type="expression" dxfId="80" priority="18" stopIfTrue="1">
      <formula>#REF!="M"</formula>
    </cfRule>
  </conditionalFormatting>
  <conditionalFormatting sqref="C14:E20">
    <cfRule type="expression" dxfId="79" priority="9" stopIfTrue="1">
      <formula>$I14="F"</formula>
    </cfRule>
    <cfRule type="expression" dxfId="78" priority="10" stopIfTrue="1">
      <formula>$I14="M"</formula>
    </cfRule>
  </conditionalFormatting>
  <conditionalFormatting sqref="C14:C20">
    <cfRule type="expression" dxfId="77" priority="7" stopIfTrue="1">
      <formula>$J14="F"</formula>
    </cfRule>
    <cfRule type="expression" dxfId="76" priority="8" stopIfTrue="1">
      <formula>$J14="M"</formula>
    </cfRule>
  </conditionalFormatting>
  <conditionalFormatting sqref="C14:E20">
    <cfRule type="expression" dxfId="75" priority="5" stopIfTrue="1">
      <formula>$J14="F"</formula>
    </cfRule>
    <cfRule type="expression" dxfId="74" priority="6" stopIfTrue="1">
      <formula>$J14="M"</formula>
    </cfRule>
  </conditionalFormatting>
  <conditionalFormatting sqref="C19:E19">
    <cfRule type="expression" dxfId="73" priority="3" stopIfTrue="1">
      <formula>$I19="F"</formula>
    </cfRule>
    <cfRule type="expression" dxfId="72" priority="4" stopIfTrue="1">
      <formula>$I19="M"</formula>
    </cfRule>
  </conditionalFormatting>
  <conditionalFormatting sqref="C19:E19">
    <cfRule type="expression" dxfId="71" priority="1" stopIfTrue="1">
      <formula>$J19="F"</formula>
    </cfRule>
    <cfRule type="expression" dxfId="70" priority="2" stopIfTrue="1">
      <formula>$J19="M"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6"/>
  <sheetViews>
    <sheetView topLeftCell="B1" zoomScale="90" zoomScaleNormal="90" workbookViewId="0">
      <pane ySplit="2" topLeftCell="A3" activePane="bottomLeft" state="frozen"/>
      <selection pane="bottomLeft" activeCell="AA7" sqref="AA7"/>
    </sheetView>
  </sheetViews>
  <sheetFormatPr baseColWidth="10" defaultRowHeight="15"/>
  <cols>
    <col min="1" max="1" width="24.140625" customWidth="1"/>
    <col min="2" max="2" width="14" bestFit="1" customWidth="1"/>
    <col min="3" max="3" width="12.42578125" bestFit="1" customWidth="1"/>
    <col min="4" max="4" width="16.140625" bestFit="1" customWidth="1"/>
    <col min="5" max="5" width="19.5703125" style="18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709</v>
      </c>
      <c r="C1" s="190" t="s">
        <v>224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 t="s">
        <v>1104</v>
      </c>
      <c r="B3" s="65">
        <v>36891</v>
      </c>
      <c r="C3" s="17" t="s">
        <v>1102</v>
      </c>
      <c r="D3" s="17" t="s">
        <v>1103</v>
      </c>
      <c r="E3" s="16" t="s">
        <v>1086</v>
      </c>
      <c r="F3" s="25"/>
      <c r="G3" s="26"/>
      <c r="H3" s="25"/>
      <c r="I3" s="26"/>
      <c r="J3" s="25">
        <v>3</v>
      </c>
      <c r="K3" s="166">
        <v>65</v>
      </c>
      <c r="L3" s="51">
        <v>1</v>
      </c>
      <c r="M3" s="27">
        <v>100</v>
      </c>
      <c r="N3" s="25">
        <v>2</v>
      </c>
      <c r="O3" s="169">
        <v>80</v>
      </c>
      <c r="P3" s="104"/>
      <c r="Q3" s="105"/>
      <c r="R3" s="25">
        <v>3</v>
      </c>
      <c r="S3" s="169">
        <v>65</v>
      </c>
      <c r="T3" s="56">
        <v>1</v>
      </c>
      <c r="U3" s="26">
        <v>100</v>
      </c>
      <c r="V3" s="159"/>
      <c r="W3" s="159"/>
      <c r="X3" s="56">
        <v>2</v>
      </c>
      <c r="Y3" s="169">
        <v>80</v>
      </c>
      <c r="Z3" s="25"/>
      <c r="AA3" s="26"/>
      <c r="AB3" s="4">
        <f>G3+I3+K3*1.5+M3+O3*1.5+Q3+S3*1.5+U3+W3+Y3*1.5+AA3-K3*1.5</f>
        <v>537.5</v>
      </c>
      <c r="AC3" s="3">
        <f t="shared" ref="AC3:AC34" si="0">G3+I3+K3+M3+O3+Q3+S3+AA3</f>
        <v>310</v>
      </c>
      <c r="AD3" s="23">
        <v>1</v>
      </c>
      <c r="AE3" s="138">
        <v>6</v>
      </c>
    </row>
    <row r="4" spans="1:31" ht="18">
      <c r="A4" s="62" t="s">
        <v>691</v>
      </c>
      <c r="B4" s="65">
        <v>36720</v>
      </c>
      <c r="C4" s="62" t="s">
        <v>529</v>
      </c>
      <c r="D4" s="62" t="s">
        <v>388</v>
      </c>
      <c r="E4" s="38" t="s">
        <v>241</v>
      </c>
      <c r="F4" s="66">
        <v>1</v>
      </c>
      <c r="G4" s="26">
        <v>100</v>
      </c>
      <c r="H4" s="25"/>
      <c r="I4" s="26"/>
      <c r="J4" s="25">
        <v>4</v>
      </c>
      <c r="K4" s="165">
        <v>55</v>
      </c>
      <c r="L4" s="51"/>
      <c r="M4" s="27"/>
      <c r="N4" s="25">
        <v>3</v>
      </c>
      <c r="O4" s="169">
        <v>65</v>
      </c>
      <c r="P4" s="104"/>
      <c r="Q4" s="105"/>
      <c r="R4" s="25">
        <v>1</v>
      </c>
      <c r="S4" s="169">
        <v>100</v>
      </c>
      <c r="T4" s="56">
        <v>3</v>
      </c>
      <c r="U4" s="143">
        <v>65</v>
      </c>
      <c r="V4" s="159"/>
      <c r="W4" s="159"/>
      <c r="X4" s="56">
        <v>3</v>
      </c>
      <c r="Y4" s="169">
        <v>65</v>
      </c>
      <c r="Z4" s="25"/>
      <c r="AA4" s="26"/>
      <c r="AB4" s="4">
        <f>G4+I4+K4*1.5+M4+O4*1.5+Q4+S4*1.5+U4+W4+Y4*1.5+AA4-U4</f>
        <v>527.5</v>
      </c>
      <c r="AC4" s="3">
        <f t="shared" si="0"/>
        <v>320</v>
      </c>
      <c r="AD4" s="23">
        <f t="shared" ref="AD4:AD35" si="1">1+AD3</f>
        <v>2</v>
      </c>
      <c r="AE4" s="134">
        <v>6</v>
      </c>
    </row>
    <row r="5" spans="1:31" ht="18">
      <c r="A5" s="62" t="s">
        <v>1101</v>
      </c>
      <c r="B5" s="65">
        <v>36536</v>
      </c>
      <c r="C5" s="17" t="s">
        <v>1100</v>
      </c>
      <c r="D5" s="17" t="s">
        <v>149</v>
      </c>
      <c r="E5" s="16" t="s">
        <v>241</v>
      </c>
      <c r="F5" s="25"/>
      <c r="G5" s="26"/>
      <c r="H5" s="25"/>
      <c r="I5" s="26"/>
      <c r="J5" s="25">
        <v>1</v>
      </c>
      <c r="K5" s="165">
        <v>100</v>
      </c>
      <c r="L5" s="51"/>
      <c r="M5" s="27"/>
      <c r="N5" s="25">
        <v>1</v>
      </c>
      <c r="O5" s="169">
        <v>100</v>
      </c>
      <c r="P5" s="104"/>
      <c r="Q5" s="105"/>
      <c r="R5" s="25">
        <v>2</v>
      </c>
      <c r="S5" s="169">
        <v>80</v>
      </c>
      <c r="T5" s="56"/>
      <c r="U5" s="26"/>
      <c r="V5" s="159"/>
      <c r="W5" s="159"/>
      <c r="X5" s="56">
        <v>4</v>
      </c>
      <c r="Y5" s="169">
        <v>55</v>
      </c>
      <c r="Z5" s="25"/>
      <c r="AA5" s="26"/>
      <c r="AB5" s="4">
        <f>G5+I5+K5*1.5+M5+O5*1.5+Q5+S5*1.5+U5+W5+Y5*1.5+AA5</f>
        <v>502.5</v>
      </c>
      <c r="AC5" s="3">
        <f t="shared" si="0"/>
        <v>280</v>
      </c>
      <c r="AD5" s="23">
        <f t="shared" si="1"/>
        <v>3</v>
      </c>
      <c r="AE5">
        <v>4</v>
      </c>
    </row>
    <row r="6" spans="1:31" ht="18">
      <c r="A6" s="62" t="s">
        <v>692</v>
      </c>
      <c r="B6" s="65">
        <v>36602</v>
      </c>
      <c r="C6" s="62" t="s">
        <v>143</v>
      </c>
      <c r="D6" s="62" t="s">
        <v>527</v>
      </c>
      <c r="E6" s="38" t="s">
        <v>241</v>
      </c>
      <c r="F6" s="66">
        <v>1</v>
      </c>
      <c r="G6" s="26">
        <v>100</v>
      </c>
      <c r="H6" s="25"/>
      <c r="I6" s="26"/>
      <c r="J6" s="25">
        <v>2</v>
      </c>
      <c r="K6" s="165">
        <v>80</v>
      </c>
      <c r="L6" s="51"/>
      <c r="M6" s="27"/>
      <c r="N6" s="25">
        <v>8</v>
      </c>
      <c r="O6" s="169">
        <v>46</v>
      </c>
      <c r="P6" s="104"/>
      <c r="Q6" s="105"/>
      <c r="R6" s="25">
        <v>8</v>
      </c>
      <c r="S6" s="169">
        <v>42</v>
      </c>
      <c r="T6" s="56"/>
      <c r="U6" s="26"/>
      <c r="V6" s="159"/>
      <c r="W6" s="159"/>
      <c r="X6" s="56">
        <v>5</v>
      </c>
      <c r="Y6" s="169">
        <v>50</v>
      </c>
      <c r="Z6" s="25"/>
      <c r="AA6" s="26"/>
      <c r="AB6" s="4">
        <f>G6+I6+K6*1.5+M6+O6*1.5+Q6+S6*1.5+U6+W6+Y6*1.5+AA6</f>
        <v>427</v>
      </c>
      <c r="AC6" s="3">
        <f t="shared" si="0"/>
        <v>268</v>
      </c>
      <c r="AD6" s="23">
        <f t="shared" si="1"/>
        <v>4</v>
      </c>
      <c r="AE6" s="134">
        <v>5</v>
      </c>
    </row>
    <row r="7" spans="1:31" ht="18">
      <c r="A7" s="62" t="s">
        <v>694</v>
      </c>
      <c r="B7" s="65">
        <v>36698</v>
      </c>
      <c r="C7" s="62" t="s">
        <v>190</v>
      </c>
      <c r="D7" s="62" t="s">
        <v>669</v>
      </c>
      <c r="E7" s="38" t="s">
        <v>246</v>
      </c>
      <c r="F7" s="66">
        <v>2</v>
      </c>
      <c r="G7" s="26">
        <v>80</v>
      </c>
      <c r="H7" s="25">
        <v>2</v>
      </c>
      <c r="I7" s="26">
        <v>80</v>
      </c>
      <c r="J7" s="25">
        <v>6</v>
      </c>
      <c r="K7" s="165">
        <v>46</v>
      </c>
      <c r="L7" s="51">
        <v>2</v>
      </c>
      <c r="M7" s="27">
        <v>80</v>
      </c>
      <c r="N7" s="25">
        <v>10</v>
      </c>
      <c r="O7" s="170">
        <v>42</v>
      </c>
      <c r="P7" s="104"/>
      <c r="Q7" s="105"/>
      <c r="R7" s="25">
        <v>7</v>
      </c>
      <c r="S7" s="170">
        <v>44</v>
      </c>
      <c r="T7" s="56">
        <v>2</v>
      </c>
      <c r="U7" s="26">
        <v>80</v>
      </c>
      <c r="V7" s="159"/>
      <c r="W7" s="159"/>
      <c r="X7" s="56">
        <v>9</v>
      </c>
      <c r="Y7" s="170">
        <v>42</v>
      </c>
      <c r="Z7" s="25"/>
      <c r="AA7" s="26"/>
      <c r="AB7" s="4">
        <f>G7+I7+K7*1.5+M7+O7*1.5+Q7+S7*1.5+U7+W7+Y7*1.5+AA7-O7*1.5-S7*1.5-Y7*1.5</f>
        <v>389</v>
      </c>
      <c r="AC7" s="3">
        <f t="shared" si="0"/>
        <v>372</v>
      </c>
      <c r="AD7" s="23">
        <f t="shared" si="1"/>
        <v>5</v>
      </c>
      <c r="AE7" s="134">
        <v>8</v>
      </c>
    </row>
    <row r="8" spans="1:31" ht="18">
      <c r="A8" s="62" t="s">
        <v>693</v>
      </c>
      <c r="B8" s="65">
        <v>36765</v>
      </c>
      <c r="C8" s="62" t="s">
        <v>189</v>
      </c>
      <c r="D8" s="62" t="s">
        <v>668</v>
      </c>
      <c r="E8" s="38" t="s">
        <v>246</v>
      </c>
      <c r="F8" s="66">
        <v>2</v>
      </c>
      <c r="G8" s="26">
        <v>80</v>
      </c>
      <c r="H8" s="25">
        <v>4</v>
      </c>
      <c r="I8" s="143">
        <v>55</v>
      </c>
      <c r="J8" s="25">
        <v>10</v>
      </c>
      <c r="K8" s="166">
        <v>38</v>
      </c>
      <c r="L8" s="51">
        <v>5</v>
      </c>
      <c r="M8" s="27">
        <v>50</v>
      </c>
      <c r="N8" s="25">
        <v>18</v>
      </c>
      <c r="O8" s="170">
        <v>29</v>
      </c>
      <c r="P8" s="104"/>
      <c r="Q8" s="105"/>
      <c r="R8" s="25">
        <v>9</v>
      </c>
      <c r="S8" s="169">
        <v>40</v>
      </c>
      <c r="T8" s="56">
        <v>3</v>
      </c>
      <c r="U8" s="26">
        <v>65</v>
      </c>
      <c r="V8" s="159"/>
      <c r="W8" s="159"/>
      <c r="X8" s="56">
        <v>8</v>
      </c>
      <c r="Y8" s="169">
        <v>44</v>
      </c>
      <c r="Z8" s="25"/>
      <c r="AA8" s="26"/>
      <c r="AB8" s="4">
        <f>G8+I8+K8*1.5+M8+O8*1.5+Q8+S8*1.5+U8+W8+Y8*1.5+AA8-O8*1.5-I8-K8*1.5</f>
        <v>321</v>
      </c>
      <c r="AC8" s="3">
        <f t="shared" si="0"/>
        <v>292</v>
      </c>
      <c r="AD8" s="23">
        <f t="shared" si="1"/>
        <v>6</v>
      </c>
      <c r="AE8" s="134">
        <v>8</v>
      </c>
    </row>
    <row r="9" spans="1:31" ht="18">
      <c r="A9" s="62" t="s">
        <v>1106</v>
      </c>
      <c r="B9" s="65">
        <v>36240</v>
      </c>
      <c r="C9" s="17" t="s">
        <v>1105</v>
      </c>
      <c r="D9" s="17" t="s">
        <v>114</v>
      </c>
      <c r="E9" s="16" t="s">
        <v>904</v>
      </c>
      <c r="F9" s="25"/>
      <c r="G9" s="26"/>
      <c r="H9" s="25"/>
      <c r="I9" s="26"/>
      <c r="J9" s="25">
        <v>5</v>
      </c>
      <c r="K9" s="165">
        <v>50</v>
      </c>
      <c r="L9" s="51"/>
      <c r="M9" s="27"/>
      <c r="N9" s="25">
        <v>9</v>
      </c>
      <c r="O9" s="169">
        <v>44</v>
      </c>
      <c r="P9" s="104"/>
      <c r="Q9" s="105"/>
      <c r="R9" s="25">
        <v>5</v>
      </c>
      <c r="S9" s="169">
        <v>50</v>
      </c>
      <c r="T9" s="56">
        <v>2</v>
      </c>
      <c r="U9" s="26">
        <v>80</v>
      </c>
      <c r="V9" s="159"/>
      <c r="W9" s="159"/>
      <c r="X9" s="56"/>
      <c r="Y9" s="169"/>
      <c r="Z9" s="25"/>
      <c r="AA9" s="26"/>
      <c r="AB9" s="4">
        <f>G9+I9+K9*1.5+M9+O9*1.5+Q9+S9*1.5+U9+W9+Y9*1.5+AA9</f>
        <v>296</v>
      </c>
      <c r="AC9" s="3">
        <f t="shared" si="0"/>
        <v>144</v>
      </c>
      <c r="AD9" s="23">
        <f t="shared" si="1"/>
        <v>7</v>
      </c>
      <c r="AE9">
        <v>4</v>
      </c>
    </row>
    <row r="10" spans="1:31" ht="18">
      <c r="A10" s="62" t="s">
        <v>1109</v>
      </c>
      <c r="B10" s="65">
        <v>36243</v>
      </c>
      <c r="C10" s="17" t="s">
        <v>1107</v>
      </c>
      <c r="D10" s="17" t="s">
        <v>1108</v>
      </c>
      <c r="E10" s="16" t="s">
        <v>904</v>
      </c>
      <c r="F10" s="25"/>
      <c r="G10" s="26"/>
      <c r="H10" s="25"/>
      <c r="I10" s="26"/>
      <c r="J10" s="25">
        <v>7</v>
      </c>
      <c r="K10" s="165">
        <v>44</v>
      </c>
      <c r="L10" s="51">
        <v>10</v>
      </c>
      <c r="M10" s="27">
        <v>42</v>
      </c>
      <c r="N10" s="25">
        <v>12</v>
      </c>
      <c r="O10" s="169">
        <v>38</v>
      </c>
      <c r="P10" s="104"/>
      <c r="Q10" s="105"/>
      <c r="R10" s="25">
        <v>11</v>
      </c>
      <c r="S10" s="169">
        <v>36</v>
      </c>
      <c r="T10" s="56">
        <v>4</v>
      </c>
      <c r="U10" s="26">
        <v>55</v>
      </c>
      <c r="V10" s="159"/>
      <c r="W10" s="159"/>
      <c r="X10" s="56"/>
      <c r="Y10" s="169"/>
      <c r="Z10" s="25"/>
      <c r="AA10" s="26"/>
      <c r="AB10" s="4">
        <f>G10+I10+K10*1.5+M10+O10*1.5+Q10+S10*1.5+U10+W10+Y10*1.5+AA10</f>
        <v>274</v>
      </c>
      <c r="AC10" s="3">
        <f t="shared" si="0"/>
        <v>160</v>
      </c>
      <c r="AD10" s="23">
        <f t="shared" si="1"/>
        <v>8</v>
      </c>
      <c r="AE10" s="138">
        <v>5</v>
      </c>
    </row>
    <row r="11" spans="1:31" ht="18">
      <c r="A11" s="62" t="s">
        <v>1110</v>
      </c>
      <c r="B11" s="65">
        <v>36453</v>
      </c>
      <c r="C11" s="17" t="s">
        <v>491</v>
      </c>
      <c r="D11" s="17" t="s">
        <v>980</v>
      </c>
      <c r="E11" s="16" t="s">
        <v>791</v>
      </c>
      <c r="F11" s="25"/>
      <c r="G11" s="26"/>
      <c r="H11" s="25"/>
      <c r="I11" s="26"/>
      <c r="J11" s="25">
        <v>8</v>
      </c>
      <c r="K11" s="165">
        <v>42</v>
      </c>
      <c r="L11" s="51">
        <v>2</v>
      </c>
      <c r="M11" s="27">
        <v>80</v>
      </c>
      <c r="N11" s="25"/>
      <c r="O11" s="169"/>
      <c r="P11" s="104"/>
      <c r="Q11" s="105"/>
      <c r="R11" s="25">
        <v>13</v>
      </c>
      <c r="S11" s="169">
        <v>32</v>
      </c>
      <c r="T11" s="56"/>
      <c r="U11" s="26"/>
      <c r="V11" s="159"/>
      <c r="W11" s="159"/>
      <c r="X11" s="56">
        <v>11</v>
      </c>
      <c r="Y11" s="169">
        <v>38</v>
      </c>
      <c r="Z11" s="25"/>
      <c r="AA11" s="26"/>
      <c r="AB11" s="4">
        <f>G11+I11+K11*1.5+M11+O11*1.5+Q11+S11*1.5+U11+W11+Y11*1.5+AA11</f>
        <v>248</v>
      </c>
      <c r="AC11" s="3">
        <f t="shared" si="0"/>
        <v>154</v>
      </c>
      <c r="AD11" s="23">
        <f t="shared" si="1"/>
        <v>9</v>
      </c>
      <c r="AE11" s="86">
        <v>4</v>
      </c>
    </row>
    <row r="12" spans="1:31" ht="18">
      <c r="A12" s="62" t="s">
        <v>698</v>
      </c>
      <c r="B12" s="65">
        <v>36718</v>
      </c>
      <c r="C12" s="62" t="s">
        <v>672</v>
      </c>
      <c r="D12" s="62" t="s">
        <v>673</v>
      </c>
      <c r="E12" s="38" t="s">
        <v>241</v>
      </c>
      <c r="F12" s="66">
        <v>4</v>
      </c>
      <c r="G12" s="26">
        <v>55</v>
      </c>
      <c r="H12" s="25">
        <v>14</v>
      </c>
      <c r="I12" s="142">
        <v>30</v>
      </c>
      <c r="J12" s="25">
        <v>13</v>
      </c>
      <c r="K12" s="165">
        <v>32</v>
      </c>
      <c r="L12" s="51">
        <v>4</v>
      </c>
      <c r="M12" s="27">
        <v>55</v>
      </c>
      <c r="N12" s="25">
        <v>23</v>
      </c>
      <c r="O12" s="169">
        <v>24</v>
      </c>
      <c r="P12" s="104"/>
      <c r="Q12" s="105"/>
      <c r="R12" s="25"/>
      <c r="S12" s="169"/>
      <c r="T12" s="56"/>
      <c r="U12" s="26"/>
      <c r="V12" s="159"/>
      <c r="W12" s="159"/>
      <c r="X12" s="56">
        <v>14</v>
      </c>
      <c r="Y12" s="169">
        <v>32</v>
      </c>
      <c r="Z12" s="25"/>
      <c r="AA12" s="26"/>
      <c r="AB12" s="4">
        <f>G12+I12+K12*1.5+M12+O12*1.5+Q12+S12*1.5+U12+W12+Y12*1.5+AA12-I12</f>
        <v>242</v>
      </c>
      <c r="AC12" s="3">
        <f t="shared" si="0"/>
        <v>196</v>
      </c>
      <c r="AD12" s="23">
        <f t="shared" si="1"/>
        <v>10</v>
      </c>
      <c r="AE12" s="134">
        <v>6</v>
      </c>
    </row>
    <row r="13" spans="1:31" ht="18">
      <c r="A13" s="62" t="s">
        <v>824</v>
      </c>
      <c r="B13" s="79">
        <v>36619</v>
      </c>
      <c r="C13" s="62" t="s">
        <v>1022</v>
      </c>
      <c r="D13" s="62" t="s">
        <v>1023</v>
      </c>
      <c r="E13" s="38" t="s">
        <v>921</v>
      </c>
      <c r="F13" s="25"/>
      <c r="G13" s="26"/>
      <c r="H13" s="25">
        <v>9</v>
      </c>
      <c r="I13" s="142">
        <v>40</v>
      </c>
      <c r="J13" s="25">
        <v>11</v>
      </c>
      <c r="K13" s="165">
        <v>36</v>
      </c>
      <c r="L13" s="51">
        <v>6</v>
      </c>
      <c r="M13" s="27">
        <v>46</v>
      </c>
      <c r="N13" s="25">
        <v>14</v>
      </c>
      <c r="O13" s="169">
        <v>36</v>
      </c>
      <c r="P13" s="104"/>
      <c r="Q13" s="105"/>
      <c r="R13" s="25">
        <v>15</v>
      </c>
      <c r="S13" s="169">
        <v>29</v>
      </c>
      <c r="T13" s="56">
        <v>9</v>
      </c>
      <c r="U13" s="26">
        <v>40</v>
      </c>
      <c r="V13" s="159"/>
      <c r="W13" s="159"/>
      <c r="X13" s="56"/>
      <c r="Y13" s="169"/>
      <c r="Z13" s="25"/>
      <c r="AA13" s="26"/>
      <c r="AB13" s="4">
        <f>G13+I13+K13*1.5+M13+O13*1.5+Q13+S13*1.5+U13+W13+Y13*1.5+AA13-I13</f>
        <v>237.5</v>
      </c>
      <c r="AC13" s="3">
        <f t="shared" si="0"/>
        <v>187</v>
      </c>
      <c r="AD13" s="23">
        <f t="shared" si="1"/>
        <v>11</v>
      </c>
      <c r="AE13" s="152">
        <v>6</v>
      </c>
    </row>
    <row r="14" spans="1:31" ht="18">
      <c r="A14" s="62"/>
      <c r="B14" s="65">
        <v>36285</v>
      </c>
      <c r="C14" s="17" t="s">
        <v>1257</v>
      </c>
      <c r="D14" s="17" t="s">
        <v>1423</v>
      </c>
      <c r="E14" s="16" t="s">
        <v>1066</v>
      </c>
      <c r="F14" s="25"/>
      <c r="G14" s="26"/>
      <c r="H14" s="25"/>
      <c r="I14" s="26"/>
      <c r="J14" s="25"/>
      <c r="K14" s="165"/>
      <c r="L14" s="51"/>
      <c r="M14" s="27"/>
      <c r="N14" s="25"/>
      <c r="O14" s="169"/>
      <c r="P14" s="104"/>
      <c r="Q14" s="105"/>
      <c r="R14" s="25">
        <v>4</v>
      </c>
      <c r="S14" s="169">
        <v>55</v>
      </c>
      <c r="T14" s="56"/>
      <c r="U14" s="26"/>
      <c r="V14" s="159"/>
      <c r="W14" s="159"/>
      <c r="X14" s="56">
        <v>1</v>
      </c>
      <c r="Y14" s="169">
        <v>100</v>
      </c>
      <c r="Z14" s="25"/>
      <c r="AA14" s="26"/>
      <c r="AB14" s="4">
        <f t="shared" ref="AB14:AB45" si="2">G14+I14+K14*1.5+M14+O14*1.5+Q14+S14*1.5+U14+W14+Y14*1.5+AA14</f>
        <v>232.5</v>
      </c>
      <c r="AC14" s="3">
        <f t="shared" si="0"/>
        <v>55</v>
      </c>
      <c r="AD14" s="23">
        <f t="shared" si="1"/>
        <v>12</v>
      </c>
      <c r="AE14">
        <v>2</v>
      </c>
    </row>
    <row r="15" spans="1:31" ht="18">
      <c r="A15" s="62" t="s">
        <v>756</v>
      </c>
      <c r="B15" s="65">
        <v>36256</v>
      </c>
      <c r="C15" s="62" t="s">
        <v>194</v>
      </c>
      <c r="D15" s="62" t="s">
        <v>731</v>
      </c>
      <c r="E15" s="38" t="s">
        <v>371</v>
      </c>
      <c r="F15" s="66">
        <v>1</v>
      </c>
      <c r="G15" s="26">
        <v>100</v>
      </c>
      <c r="H15" s="25"/>
      <c r="I15" s="26"/>
      <c r="J15" s="25"/>
      <c r="K15" s="165"/>
      <c r="L15" s="51"/>
      <c r="M15" s="27"/>
      <c r="N15" s="25">
        <v>7</v>
      </c>
      <c r="O15" s="169">
        <v>50</v>
      </c>
      <c r="P15" s="104"/>
      <c r="Q15" s="105"/>
      <c r="R15" s="25">
        <v>10</v>
      </c>
      <c r="S15" s="169">
        <v>38</v>
      </c>
      <c r="T15" s="56"/>
      <c r="U15" s="26"/>
      <c r="V15" s="159"/>
      <c r="W15" s="159"/>
      <c r="X15" s="56"/>
      <c r="Y15" s="169"/>
      <c r="Z15" s="25"/>
      <c r="AA15" s="26"/>
      <c r="AB15" s="4">
        <f t="shared" si="2"/>
        <v>232</v>
      </c>
      <c r="AC15" s="3">
        <f t="shared" si="0"/>
        <v>188</v>
      </c>
      <c r="AD15" s="23">
        <f t="shared" si="1"/>
        <v>13</v>
      </c>
      <c r="AE15" s="33">
        <v>3</v>
      </c>
    </row>
    <row r="16" spans="1:31" ht="18">
      <c r="A16" s="62" t="s">
        <v>701</v>
      </c>
      <c r="B16" s="65">
        <v>36760</v>
      </c>
      <c r="C16" s="62" t="s">
        <v>144</v>
      </c>
      <c r="D16" s="62" t="s">
        <v>127</v>
      </c>
      <c r="E16" s="38" t="s">
        <v>443</v>
      </c>
      <c r="F16" s="66">
        <v>6</v>
      </c>
      <c r="G16" s="26">
        <v>46</v>
      </c>
      <c r="H16" s="25"/>
      <c r="I16" s="26"/>
      <c r="J16" s="25"/>
      <c r="K16" s="165"/>
      <c r="L16" s="51"/>
      <c r="M16" s="27"/>
      <c r="N16" s="25"/>
      <c r="O16" s="169"/>
      <c r="P16" s="104"/>
      <c r="Q16" s="105"/>
      <c r="R16" s="25">
        <v>18</v>
      </c>
      <c r="S16" s="169">
        <v>26</v>
      </c>
      <c r="T16" s="56">
        <v>5</v>
      </c>
      <c r="U16" s="26">
        <v>50</v>
      </c>
      <c r="V16" s="159"/>
      <c r="W16" s="159"/>
      <c r="X16" s="56">
        <v>12</v>
      </c>
      <c r="Y16" s="169">
        <v>36</v>
      </c>
      <c r="Z16" s="25"/>
      <c r="AA16" s="26"/>
      <c r="AB16" s="4">
        <f t="shared" si="2"/>
        <v>189</v>
      </c>
      <c r="AC16" s="3">
        <f t="shared" si="0"/>
        <v>72</v>
      </c>
      <c r="AD16" s="23">
        <f t="shared" si="1"/>
        <v>14</v>
      </c>
      <c r="AE16" s="33">
        <v>4</v>
      </c>
    </row>
    <row r="17" spans="1:31" ht="18">
      <c r="A17" s="114" t="s">
        <v>1286</v>
      </c>
      <c r="B17" s="62">
        <v>1999</v>
      </c>
      <c r="C17" s="114" t="s">
        <v>1287</v>
      </c>
      <c r="D17" s="114" t="s">
        <v>69</v>
      </c>
      <c r="E17" s="16" t="s">
        <v>246</v>
      </c>
      <c r="F17" s="25"/>
      <c r="G17" s="26"/>
      <c r="H17" s="25"/>
      <c r="I17" s="26"/>
      <c r="J17" s="25"/>
      <c r="K17" s="165"/>
      <c r="L17" s="51">
        <v>3</v>
      </c>
      <c r="M17" s="27">
        <v>65</v>
      </c>
      <c r="N17" s="25"/>
      <c r="O17" s="169"/>
      <c r="P17" s="104"/>
      <c r="Q17" s="105"/>
      <c r="R17" s="25">
        <v>12</v>
      </c>
      <c r="S17" s="169">
        <v>34</v>
      </c>
      <c r="T17" s="56">
        <v>3</v>
      </c>
      <c r="U17" s="26">
        <v>65</v>
      </c>
      <c r="V17" s="159"/>
      <c r="W17" s="159"/>
      <c r="X17" s="56"/>
      <c r="Y17" s="169"/>
      <c r="Z17" s="25"/>
      <c r="AA17" s="26"/>
      <c r="AB17" s="4">
        <f t="shared" si="2"/>
        <v>181</v>
      </c>
      <c r="AC17" s="3">
        <f t="shared" si="0"/>
        <v>99</v>
      </c>
      <c r="AD17" s="23">
        <f t="shared" si="1"/>
        <v>15</v>
      </c>
      <c r="AE17">
        <v>3</v>
      </c>
    </row>
    <row r="18" spans="1:31" ht="18">
      <c r="A18" s="62" t="s">
        <v>707</v>
      </c>
      <c r="B18" s="65">
        <v>36661</v>
      </c>
      <c r="C18" s="62" t="s">
        <v>145</v>
      </c>
      <c r="D18" s="62" t="s">
        <v>146</v>
      </c>
      <c r="E18" s="38" t="s">
        <v>670</v>
      </c>
      <c r="F18" s="66">
        <v>11</v>
      </c>
      <c r="G18" s="26">
        <v>36</v>
      </c>
      <c r="H18" s="25"/>
      <c r="I18" s="26"/>
      <c r="J18" s="25">
        <v>17</v>
      </c>
      <c r="K18" s="165">
        <v>27</v>
      </c>
      <c r="L18" s="51">
        <v>8</v>
      </c>
      <c r="M18" s="27">
        <v>42</v>
      </c>
      <c r="N18" s="25"/>
      <c r="O18" s="169"/>
      <c r="P18" s="104"/>
      <c r="Q18" s="105"/>
      <c r="R18" s="25"/>
      <c r="S18" s="169"/>
      <c r="T18" s="56">
        <v>6</v>
      </c>
      <c r="U18" s="26">
        <v>46</v>
      </c>
      <c r="V18" s="159"/>
      <c r="W18" s="159"/>
      <c r="X18" s="56"/>
      <c r="Y18" s="169"/>
      <c r="Z18" s="25"/>
      <c r="AA18" s="26"/>
      <c r="AB18" s="4">
        <f t="shared" si="2"/>
        <v>164.5</v>
      </c>
      <c r="AC18" s="3">
        <f t="shared" si="0"/>
        <v>105</v>
      </c>
      <c r="AD18" s="23">
        <f t="shared" si="1"/>
        <v>16</v>
      </c>
      <c r="AE18" s="33">
        <v>4</v>
      </c>
    </row>
    <row r="19" spans="1:31" ht="18">
      <c r="A19" s="62"/>
      <c r="B19" s="62"/>
      <c r="C19" s="185" t="s">
        <v>1364</v>
      </c>
      <c r="D19" s="185" t="s">
        <v>1363</v>
      </c>
      <c r="E19" s="16" t="s">
        <v>371</v>
      </c>
      <c r="F19" s="25"/>
      <c r="G19" s="26"/>
      <c r="H19" s="25"/>
      <c r="I19" s="26"/>
      <c r="J19" s="25"/>
      <c r="K19" s="165"/>
      <c r="L19" s="51"/>
      <c r="M19" s="27"/>
      <c r="N19" s="25">
        <v>6</v>
      </c>
      <c r="O19" s="169">
        <v>55</v>
      </c>
      <c r="P19" s="104"/>
      <c r="Q19" s="105"/>
      <c r="R19" s="25">
        <v>6</v>
      </c>
      <c r="S19" s="169">
        <v>46</v>
      </c>
      <c r="T19" s="56"/>
      <c r="U19" s="26"/>
      <c r="V19" s="159"/>
      <c r="W19" s="159"/>
      <c r="X19" s="56"/>
      <c r="Y19" s="169"/>
      <c r="Z19" s="25"/>
      <c r="AA19" s="26"/>
      <c r="AB19" s="4">
        <f t="shared" si="2"/>
        <v>151.5</v>
      </c>
      <c r="AC19" s="3">
        <f t="shared" si="0"/>
        <v>101</v>
      </c>
      <c r="AD19" s="23">
        <f t="shared" si="1"/>
        <v>17</v>
      </c>
      <c r="AE19">
        <v>2</v>
      </c>
    </row>
    <row r="20" spans="1:31" ht="18">
      <c r="A20" s="62" t="s">
        <v>769</v>
      </c>
      <c r="B20" s="65">
        <v>36361</v>
      </c>
      <c r="C20" s="62" t="s">
        <v>748</v>
      </c>
      <c r="D20" s="62" t="s">
        <v>749</v>
      </c>
      <c r="E20" s="38" t="s">
        <v>750</v>
      </c>
      <c r="F20" s="66">
        <v>9</v>
      </c>
      <c r="G20" s="26">
        <v>40</v>
      </c>
      <c r="H20" s="25"/>
      <c r="I20" s="26"/>
      <c r="J20" s="25"/>
      <c r="K20" s="165"/>
      <c r="L20" s="51"/>
      <c r="M20" s="27"/>
      <c r="N20" s="25"/>
      <c r="O20" s="169"/>
      <c r="P20" s="104"/>
      <c r="Q20" s="105"/>
      <c r="R20" s="25">
        <v>19</v>
      </c>
      <c r="S20" s="169">
        <v>25</v>
      </c>
      <c r="T20" s="56"/>
      <c r="U20" s="26"/>
      <c r="V20" s="159"/>
      <c r="W20" s="159"/>
      <c r="X20" s="56">
        <v>10</v>
      </c>
      <c r="Y20" s="169">
        <v>40</v>
      </c>
      <c r="Z20" s="25"/>
      <c r="AA20" s="26"/>
      <c r="AB20" s="4">
        <f t="shared" si="2"/>
        <v>137.5</v>
      </c>
      <c r="AC20" s="3">
        <f t="shared" si="0"/>
        <v>65</v>
      </c>
      <c r="AD20" s="23">
        <f t="shared" si="1"/>
        <v>18</v>
      </c>
      <c r="AE20" s="33">
        <v>3</v>
      </c>
    </row>
    <row r="21" spans="1:31" ht="18">
      <c r="A21" s="62" t="s">
        <v>767</v>
      </c>
      <c r="B21" s="65">
        <v>36663</v>
      </c>
      <c r="C21" s="62" t="s">
        <v>744</v>
      </c>
      <c r="D21" s="62" t="s">
        <v>745</v>
      </c>
      <c r="E21" s="38" t="s">
        <v>246</v>
      </c>
      <c r="F21" s="66">
        <v>8</v>
      </c>
      <c r="G21" s="26">
        <v>42</v>
      </c>
      <c r="H21" s="25">
        <v>5</v>
      </c>
      <c r="I21" s="26">
        <v>50</v>
      </c>
      <c r="J21" s="25"/>
      <c r="K21" s="165"/>
      <c r="L21" s="51"/>
      <c r="M21" s="27"/>
      <c r="N21" s="25"/>
      <c r="O21" s="169"/>
      <c r="P21" s="104"/>
      <c r="Q21" s="105"/>
      <c r="R21" s="25">
        <v>14</v>
      </c>
      <c r="S21" s="169">
        <v>30</v>
      </c>
      <c r="T21" s="56"/>
      <c r="U21" s="26"/>
      <c r="V21" s="159"/>
      <c r="W21" s="159"/>
      <c r="X21" s="56"/>
      <c r="Y21" s="169"/>
      <c r="Z21" s="25"/>
      <c r="AA21" s="26"/>
      <c r="AB21" s="4">
        <f t="shared" si="2"/>
        <v>137</v>
      </c>
      <c r="AC21" s="3">
        <f t="shared" si="0"/>
        <v>122</v>
      </c>
      <c r="AD21" s="23">
        <f t="shared" si="1"/>
        <v>19</v>
      </c>
      <c r="AE21" s="33">
        <v>3</v>
      </c>
    </row>
    <row r="22" spans="1:31" ht="18">
      <c r="A22" s="62" t="s">
        <v>1114</v>
      </c>
      <c r="B22" s="65">
        <v>36773</v>
      </c>
      <c r="C22" s="17" t="s">
        <v>50</v>
      </c>
      <c r="D22" s="17" t="s">
        <v>114</v>
      </c>
      <c r="E22" s="16" t="s">
        <v>443</v>
      </c>
      <c r="F22" s="25"/>
      <c r="G22" s="26"/>
      <c r="H22" s="25"/>
      <c r="I22" s="26"/>
      <c r="J22" s="25">
        <v>16</v>
      </c>
      <c r="K22" s="165">
        <v>28</v>
      </c>
      <c r="L22" s="51"/>
      <c r="M22" s="27"/>
      <c r="N22" s="25">
        <v>19</v>
      </c>
      <c r="O22" s="169">
        <v>28</v>
      </c>
      <c r="P22" s="104"/>
      <c r="Q22" s="105"/>
      <c r="R22" s="25"/>
      <c r="S22" s="169"/>
      <c r="T22" s="56">
        <v>5</v>
      </c>
      <c r="U22" s="26">
        <v>50</v>
      </c>
      <c r="V22" s="159"/>
      <c r="W22" s="159"/>
      <c r="X22" s="56"/>
      <c r="Y22" s="169"/>
      <c r="Z22" s="25"/>
      <c r="AA22" s="26"/>
      <c r="AB22" s="4">
        <f t="shared" si="2"/>
        <v>134</v>
      </c>
      <c r="AC22" s="3">
        <f t="shared" si="0"/>
        <v>56</v>
      </c>
      <c r="AD22" s="23">
        <f t="shared" si="1"/>
        <v>20</v>
      </c>
      <c r="AE22" s="86">
        <v>3</v>
      </c>
    </row>
    <row r="23" spans="1:31" ht="18">
      <c r="A23" s="62" t="s">
        <v>1116</v>
      </c>
      <c r="B23" s="65">
        <v>36227</v>
      </c>
      <c r="C23" s="17" t="s">
        <v>1115</v>
      </c>
      <c r="D23" s="17" t="s">
        <v>62</v>
      </c>
      <c r="E23" s="16" t="s">
        <v>241</v>
      </c>
      <c r="F23" s="25"/>
      <c r="G23" s="26"/>
      <c r="H23" s="25"/>
      <c r="I23" s="26"/>
      <c r="J23" s="25">
        <v>18</v>
      </c>
      <c r="K23" s="165">
        <v>26</v>
      </c>
      <c r="L23" s="51"/>
      <c r="M23" s="27"/>
      <c r="N23" s="25"/>
      <c r="O23" s="169"/>
      <c r="P23" s="104"/>
      <c r="Q23" s="105"/>
      <c r="R23" s="25">
        <v>20</v>
      </c>
      <c r="S23" s="169">
        <v>24</v>
      </c>
      <c r="T23" s="56"/>
      <c r="U23" s="26"/>
      <c r="V23" s="159"/>
      <c r="W23" s="159"/>
      <c r="X23" s="56">
        <v>13</v>
      </c>
      <c r="Y23" s="169">
        <v>34</v>
      </c>
      <c r="Z23" s="25"/>
      <c r="AA23" s="26"/>
      <c r="AB23" s="4">
        <f t="shared" si="2"/>
        <v>126</v>
      </c>
      <c r="AC23" s="3">
        <f t="shared" si="0"/>
        <v>50</v>
      </c>
      <c r="AD23" s="23">
        <f t="shared" si="1"/>
        <v>21</v>
      </c>
      <c r="AE23" s="86">
        <v>3</v>
      </c>
    </row>
    <row r="24" spans="1:31" ht="18">
      <c r="A24" s="62" t="s">
        <v>824</v>
      </c>
      <c r="B24" s="79">
        <v>36822</v>
      </c>
      <c r="C24" s="62" t="s">
        <v>1024</v>
      </c>
      <c r="D24" s="62" t="s">
        <v>325</v>
      </c>
      <c r="E24" s="38" t="s">
        <v>921</v>
      </c>
      <c r="F24" s="25"/>
      <c r="G24" s="26"/>
      <c r="H24" s="25">
        <v>18</v>
      </c>
      <c r="I24" s="27">
        <v>28</v>
      </c>
      <c r="J24" s="25"/>
      <c r="K24" s="165"/>
      <c r="L24" s="51"/>
      <c r="M24" s="27"/>
      <c r="N24" s="25">
        <v>15</v>
      </c>
      <c r="O24" s="169">
        <v>34</v>
      </c>
      <c r="P24" s="104"/>
      <c r="Q24" s="105"/>
      <c r="R24" s="25"/>
      <c r="S24" s="169"/>
      <c r="T24" s="56">
        <v>6</v>
      </c>
      <c r="U24" s="26">
        <v>46</v>
      </c>
      <c r="V24" s="159"/>
      <c r="W24" s="159"/>
      <c r="X24" s="56"/>
      <c r="Y24" s="169"/>
      <c r="Z24" s="25"/>
      <c r="AA24" s="26"/>
      <c r="AB24" s="4">
        <f t="shared" si="2"/>
        <v>125</v>
      </c>
      <c r="AC24" s="3">
        <f t="shared" si="0"/>
        <v>62</v>
      </c>
      <c r="AD24" s="23">
        <f t="shared" si="1"/>
        <v>22</v>
      </c>
      <c r="AE24" s="86">
        <v>3</v>
      </c>
    </row>
    <row r="25" spans="1:31" ht="18">
      <c r="A25" s="62" t="s">
        <v>1030</v>
      </c>
      <c r="B25" s="79">
        <v>36302</v>
      </c>
      <c r="C25" s="70" t="s">
        <v>1031</v>
      </c>
      <c r="D25" s="62" t="s">
        <v>102</v>
      </c>
      <c r="E25" s="38" t="s">
        <v>26</v>
      </c>
      <c r="F25" s="25"/>
      <c r="G25" s="26"/>
      <c r="H25" s="25">
        <v>3</v>
      </c>
      <c r="I25" s="26">
        <v>65</v>
      </c>
      <c r="J25" s="25">
        <v>9</v>
      </c>
      <c r="K25" s="165">
        <v>40</v>
      </c>
      <c r="L25" s="51"/>
      <c r="M25" s="27"/>
      <c r="N25" s="25"/>
      <c r="O25" s="169"/>
      <c r="P25" s="104"/>
      <c r="Q25" s="105"/>
      <c r="R25" s="25"/>
      <c r="S25" s="169"/>
      <c r="T25" s="56"/>
      <c r="U25" s="26"/>
      <c r="V25" s="159"/>
      <c r="W25" s="159"/>
      <c r="X25" s="56"/>
      <c r="Y25" s="169"/>
      <c r="Z25" s="25"/>
      <c r="AA25" s="26"/>
      <c r="AB25" s="4">
        <f t="shared" si="2"/>
        <v>125</v>
      </c>
      <c r="AC25" s="3">
        <f t="shared" si="0"/>
        <v>105</v>
      </c>
      <c r="AD25" s="23">
        <f t="shared" si="1"/>
        <v>23</v>
      </c>
      <c r="AE25">
        <v>2</v>
      </c>
    </row>
    <row r="26" spans="1:31" ht="18">
      <c r="A26" s="62"/>
      <c r="B26" s="62"/>
      <c r="C26" s="58" t="s">
        <v>1471</v>
      </c>
      <c r="D26" s="17" t="s">
        <v>1472</v>
      </c>
      <c r="E26" s="16" t="s">
        <v>1240</v>
      </c>
      <c r="F26" s="25"/>
      <c r="G26" s="26"/>
      <c r="H26" s="25"/>
      <c r="I26" s="26"/>
      <c r="J26" s="25"/>
      <c r="K26" s="165"/>
      <c r="L26" s="51"/>
      <c r="M26" s="27"/>
      <c r="N26" s="25"/>
      <c r="O26" s="169"/>
      <c r="P26" s="104"/>
      <c r="Q26" s="105"/>
      <c r="R26" s="25"/>
      <c r="S26" s="169"/>
      <c r="T26" s="56">
        <v>4</v>
      </c>
      <c r="U26" s="26">
        <v>55</v>
      </c>
      <c r="V26" s="159"/>
      <c r="W26" s="159"/>
      <c r="X26" s="56">
        <v>7</v>
      </c>
      <c r="Y26" s="169">
        <v>46</v>
      </c>
      <c r="Z26" s="25"/>
      <c r="AA26" s="26"/>
      <c r="AB26" s="4">
        <f t="shared" si="2"/>
        <v>124</v>
      </c>
      <c r="AC26" s="3">
        <f t="shared" si="0"/>
        <v>0</v>
      </c>
      <c r="AD26" s="23">
        <f t="shared" si="1"/>
        <v>24</v>
      </c>
      <c r="AE26" s="86">
        <v>3</v>
      </c>
    </row>
    <row r="27" spans="1:31" ht="18">
      <c r="A27" s="62"/>
      <c r="B27" s="62"/>
      <c r="C27" s="58" t="s">
        <v>1183</v>
      </c>
      <c r="D27" s="17" t="s">
        <v>603</v>
      </c>
      <c r="E27" s="16" t="s">
        <v>904</v>
      </c>
      <c r="F27" s="25"/>
      <c r="G27" s="26"/>
      <c r="H27" s="25"/>
      <c r="I27" s="26"/>
      <c r="J27" s="25"/>
      <c r="K27" s="165"/>
      <c r="L27" s="51"/>
      <c r="M27" s="27"/>
      <c r="N27" s="25"/>
      <c r="O27" s="169"/>
      <c r="P27" s="104"/>
      <c r="Q27" s="105"/>
      <c r="R27" s="25">
        <v>16</v>
      </c>
      <c r="S27" s="169">
        <v>28</v>
      </c>
      <c r="T27" s="56">
        <v>2</v>
      </c>
      <c r="U27" s="26">
        <v>80</v>
      </c>
      <c r="V27" s="159"/>
      <c r="W27" s="159"/>
      <c r="X27" s="56"/>
      <c r="Y27" s="169"/>
      <c r="Z27" s="25"/>
      <c r="AA27" s="26"/>
      <c r="AB27" s="4">
        <f t="shared" si="2"/>
        <v>122</v>
      </c>
      <c r="AC27" s="3">
        <f t="shared" si="0"/>
        <v>28</v>
      </c>
      <c r="AD27" s="23">
        <f t="shared" si="1"/>
        <v>25</v>
      </c>
      <c r="AE27" s="86">
        <v>2</v>
      </c>
    </row>
    <row r="28" spans="1:31" ht="18">
      <c r="A28" s="62" t="s">
        <v>760</v>
      </c>
      <c r="B28" s="65">
        <v>36483</v>
      </c>
      <c r="C28" s="70" t="s">
        <v>110</v>
      </c>
      <c r="D28" s="62" t="s">
        <v>735</v>
      </c>
      <c r="E28" s="38" t="s">
        <v>236</v>
      </c>
      <c r="F28" s="66">
        <v>3</v>
      </c>
      <c r="G28" s="26">
        <v>65</v>
      </c>
      <c r="H28" s="25"/>
      <c r="I28" s="26"/>
      <c r="J28" s="25">
        <v>12</v>
      </c>
      <c r="K28" s="165">
        <v>34</v>
      </c>
      <c r="L28" s="51"/>
      <c r="M28" s="27"/>
      <c r="N28" s="25"/>
      <c r="O28" s="169"/>
      <c r="P28" s="104"/>
      <c r="Q28" s="105"/>
      <c r="R28" s="25"/>
      <c r="S28" s="169"/>
      <c r="T28" s="56"/>
      <c r="U28" s="26"/>
      <c r="V28" s="159"/>
      <c r="W28" s="159"/>
      <c r="X28" s="56"/>
      <c r="Y28" s="169"/>
      <c r="Z28" s="25"/>
      <c r="AA28" s="26"/>
      <c r="AB28" s="4">
        <f t="shared" si="2"/>
        <v>116</v>
      </c>
      <c r="AC28" s="3">
        <f t="shared" si="0"/>
        <v>99</v>
      </c>
      <c r="AD28" s="23">
        <f t="shared" si="1"/>
        <v>26</v>
      </c>
      <c r="AE28" s="33">
        <v>2</v>
      </c>
    </row>
    <row r="29" spans="1:31" ht="18">
      <c r="A29" s="62" t="s">
        <v>770</v>
      </c>
      <c r="B29" s="65">
        <v>36477</v>
      </c>
      <c r="C29" s="70" t="s">
        <v>751</v>
      </c>
      <c r="D29" s="62" t="s">
        <v>743</v>
      </c>
      <c r="E29" s="38" t="s">
        <v>241</v>
      </c>
      <c r="F29" s="66">
        <v>10</v>
      </c>
      <c r="G29" s="26">
        <v>38</v>
      </c>
      <c r="H29" s="25"/>
      <c r="I29" s="26"/>
      <c r="J29" s="25"/>
      <c r="K29" s="165"/>
      <c r="L29" s="51"/>
      <c r="M29" s="27"/>
      <c r="N29" s="25">
        <v>22</v>
      </c>
      <c r="O29" s="169">
        <v>25</v>
      </c>
      <c r="P29" s="104"/>
      <c r="Q29" s="105"/>
      <c r="R29" s="25">
        <v>21</v>
      </c>
      <c r="S29" s="169">
        <v>23</v>
      </c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110</v>
      </c>
      <c r="AC29" s="3">
        <f t="shared" si="0"/>
        <v>86</v>
      </c>
      <c r="AD29" s="23">
        <f t="shared" si="1"/>
        <v>27</v>
      </c>
      <c r="AE29" s="33">
        <v>3</v>
      </c>
    </row>
    <row r="30" spans="1:31" ht="18">
      <c r="A30" s="114" t="s">
        <v>1292</v>
      </c>
      <c r="B30" s="62">
        <v>2000</v>
      </c>
      <c r="C30" s="117" t="s">
        <v>1293</v>
      </c>
      <c r="D30" s="114" t="s">
        <v>69</v>
      </c>
      <c r="E30" s="16" t="s">
        <v>1294</v>
      </c>
      <c r="F30" s="25"/>
      <c r="G30" s="26"/>
      <c r="H30" s="25">
        <v>19</v>
      </c>
      <c r="I30" s="26">
        <v>27</v>
      </c>
      <c r="J30" s="25"/>
      <c r="K30" s="165"/>
      <c r="L30" s="51">
        <v>8</v>
      </c>
      <c r="M30" s="27">
        <v>44</v>
      </c>
      <c r="N30" s="25">
        <v>21</v>
      </c>
      <c r="O30" s="169">
        <v>26</v>
      </c>
      <c r="P30" s="104"/>
      <c r="Q30" s="105"/>
      <c r="R30" s="25"/>
      <c r="S30" s="169"/>
      <c r="T30" s="56"/>
      <c r="U30" s="26"/>
      <c r="V30" s="159"/>
      <c r="W30" s="159"/>
      <c r="X30" s="56"/>
      <c r="Y30" s="169"/>
      <c r="Z30" s="25"/>
      <c r="AA30" s="26"/>
      <c r="AB30" s="4">
        <f t="shared" si="2"/>
        <v>110</v>
      </c>
      <c r="AC30" s="3">
        <f t="shared" si="0"/>
        <v>97</v>
      </c>
      <c r="AD30" s="23">
        <f t="shared" si="1"/>
        <v>28</v>
      </c>
      <c r="AE30" s="86">
        <v>2</v>
      </c>
    </row>
    <row r="31" spans="1:31" ht="18">
      <c r="A31" s="62" t="s">
        <v>759</v>
      </c>
      <c r="B31" s="65">
        <v>36557</v>
      </c>
      <c r="C31" s="70" t="s">
        <v>734</v>
      </c>
      <c r="D31" s="62" t="s">
        <v>525</v>
      </c>
      <c r="E31" s="38" t="s">
        <v>236</v>
      </c>
      <c r="F31" s="66">
        <v>3</v>
      </c>
      <c r="G31" s="26">
        <v>65</v>
      </c>
      <c r="H31" s="25">
        <v>7</v>
      </c>
      <c r="I31" s="26">
        <v>44</v>
      </c>
      <c r="J31" s="25"/>
      <c r="K31" s="165"/>
      <c r="L31" s="51"/>
      <c r="M31" s="27"/>
      <c r="N31" s="25"/>
      <c r="O31" s="169"/>
      <c r="P31" s="104"/>
      <c r="Q31" s="105"/>
      <c r="R31" s="25"/>
      <c r="S31" s="169"/>
      <c r="T31" s="56"/>
      <c r="U31" s="26"/>
      <c r="V31" s="159"/>
      <c r="W31" s="159"/>
      <c r="X31" s="56"/>
      <c r="Y31" s="169"/>
      <c r="Z31" s="25"/>
      <c r="AA31" s="26"/>
      <c r="AB31" s="4">
        <f t="shared" si="2"/>
        <v>109</v>
      </c>
      <c r="AC31" s="3">
        <f t="shared" si="0"/>
        <v>109</v>
      </c>
      <c r="AD31" s="23">
        <f t="shared" si="1"/>
        <v>29</v>
      </c>
      <c r="AE31" s="33">
        <v>2</v>
      </c>
    </row>
    <row r="32" spans="1:31" ht="18">
      <c r="A32" s="62"/>
      <c r="B32" s="111"/>
      <c r="C32" s="131" t="s">
        <v>1365</v>
      </c>
      <c r="D32" s="129" t="s">
        <v>147</v>
      </c>
      <c r="E32" s="16" t="s">
        <v>1066</v>
      </c>
      <c r="F32" s="25"/>
      <c r="G32" s="26"/>
      <c r="H32" s="25"/>
      <c r="I32" s="26"/>
      <c r="J32" s="25"/>
      <c r="K32" s="165"/>
      <c r="L32" s="51"/>
      <c r="M32" s="27"/>
      <c r="N32" s="25">
        <v>11</v>
      </c>
      <c r="O32" s="169">
        <v>40</v>
      </c>
      <c r="P32" s="104"/>
      <c r="Q32" s="105"/>
      <c r="R32" s="25"/>
      <c r="S32" s="169"/>
      <c r="T32" s="56"/>
      <c r="U32" s="26"/>
      <c r="V32" s="159"/>
      <c r="W32" s="159"/>
      <c r="X32" s="56">
        <v>15</v>
      </c>
      <c r="Y32" s="169">
        <v>30</v>
      </c>
      <c r="Z32" s="25"/>
      <c r="AA32" s="26"/>
      <c r="AB32" s="4">
        <f t="shared" si="2"/>
        <v>105</v>
      </c>
      <c r="AC32" s="3">
        <f t="shared" si="0"/>
        <v>40</v>
      </c>
      <c r="AD32" s="23">
        <f t="shared" si="1"/>
        <v>30</v>
      </c>
      <c r="AE32" s="86">
        <v>2</v>
      </c>
    </row>
    <row r="33" spans="1:31" ht="18">
      <c r="A33" s="62" t="s">
        <v>1113</v>
      </c>
      <c r="B33" s="65">
        <v>36455</v>
      </c>
      <c r="C33" s="58" t="s">
        <v>1112</v>
      </c>
      <c r="D33" s="17" t="s">
        <v>109</v>
      </c>
      <c r="E33" s="16" t="s">
        <v>241</v>
      </c>
      <c r="F33" s="25"/>
      <c r="G33" s="26"/>
      <c r="H33" s="25"/>
      <c r="I33" s="26"/>
      <c r="J33" s="25">
        <v>15</v>
      </c>
      <c r="K33" s="165">
        <v>29</v>
      </c>
      <c r="L33" s="51">
        <v>4</v>
      </c>
      <c r="M33" s="27">
        <v>55</v>
      </c>
      <c r="N33" s="25"/>
      <c r="O33" s="169"/>
      <c r="P33" s="104"/>
      <c r="Q33" s="105"/>
      <c r="R33" s="25"/>
      <c r="S33" s="169"/>
      <c r="T33" s="56"/>
      <c r="U33" s="26"/>
      <c r="V33" s="159"/>
      <c r="W33" s="159"/>
      <c r="X33" s="56"/>
      <c r="Y33" s="169"/>
      <c r="Z33" s="25"/>
      <c r="AA33" s="26"/>
      <c r="AB33" s="4">
        <f t="shared" si="2"/>
        <v>98.5</v>
      </c>
      <c r="AC33" s="3">
        <f t="shared" si="0"/>
        <v>84</v>
      </c>
      <c r="AD33" s="23">
        <f t="shared" si="1"/>
        <v>31</v>
      </c>
      <c r="AE33" s="86">
        <v>2</v>
      </c>
    </row>
    <row r="34" spans="1:31" ht="18">
      <c r="A34" s="62"/>
      <c r="B34" s="65">
        <v>36840</v>
      </c>
      <c r="C34" s="17" t="s">
        <v>1111</v>
      </c>
      <c r="D34" s="17" t="s">
        <v>86</v>
      </c>
      <c r="E34" s="16" t="s">
        <v>443</v>
      </c>
      <c r="F34" s="25"/>
      <c r="G34" s="26"/>
      <c r="H34" s="25"/>
      <c r="I34" s="26"/>
      <c r="J34" s="25">
        <v>14</v>
      </c>
      <c r="K34" s="165">
        <v>30</v>
      </c>
      <c r="L34" s="51"/>
      <c r="M34" s="27"/>
      <c r="N34" s="25">
        <v>17</v>
      </c>
      <c r="O34" s="169">
        <v>30</v>
      </c>
      <c r="P34" s="104"/>
      <c r="Q34" s="105"/>
      <c r="R34" s="25"/>
      <c r="S34" s="169"/>
      <c r="T34" s="56"/>
      <c r="U34" s="26"/>
      <c r="V34" s="159"/>
      <c r="W34" s="159"/>
      <c r="X34" s="56"/>
      <c r="Y34" s="169"/>
      <c r="Z34" s="25"/>
      <c r="AA34" s="26"/>
      <c r="AB34" s="4">
        <f t="shared" si="2"/>
        <v>90</v>
      </c>
      <c r="AC34" s="3">
        <f t="shared" si="0"/>
        <v>60</v>
      </c>
      <c r="AD34" s="23">
        <f t="shared" si="1"/>
        <v>32</v>
      </c>
      <c r="AE34" s="86">
        <v>2</v>
      </c>
    </row>
    <row r="35" spans="1:31" ht="18">
      <c r="A35" s="114" t="s">
        <v>1282</v>
      </c>
      <c r="B35" s="62">
        <v>1999</v>
      </c>
      <c r="C35" s="114" t="s">
        <v>1283</v>
      </c>
      <c r="D35" s="114" t="s">
        <v>738</v>
      </c>
      <c r="E35" s="16" t="s">
        <v>791</v>
      </c>
      <c r="F35" s="25"/>
      <c r="G35" s="26"/>
      <c r="H35" s="25"/>
      <c r="I35" s="26"/>
      <c r="J35" s="25"/>
      <c r="K35" s="165"/>
      <c r="L35" s="51">
        <v>2</v>
      </c>
      <c r="M35" s="27">
        <v>80</v>
      </c>
      <c r="N35" s="25"/>
      <c r="O35" s="169"/>
      <c r="P35" s="104"/>
      <c r="Q35" s="105"/>
      <c r="R35" s="25"/>
      <c r="S35" s="169"/>
      <c r="T35" s="56"/>
      <c r="U35" s="26"/>
      <c r="V35" s="159"/>
      <c r="W35" s="159"/>
      <c r="X35" s="56"/>
      <c r="Y35" s="169"/>
      <c r="Z35" s="25"/>
      <c r="AA35" s="26"/>
      <c r="AB35" s="4">
        <f t="shared" si="2"/>
        <v>80</v>
      </c>
      <c r="AC35" s="3">
        <f t="shared" ref="AC35:AC66" si="3">G35+I35+K35+M35+O35+Q35+S35+AA35</f>
        <v>80</v>
      </c>
      <c r="AD35" s="23">
        <f t="shared" si="1"/>
        <v>33</v>
      </c>
      <c r="AE35">
        <v>1</v>
      </c>
    </row>
    <row r="36" spans="1:31" ht="18">
      <c r="A36" s="114" t="s">
        <v>1284</v>
      </c>
      <c r="B36" s="62">
        <v>1999</v>
      </c>
      <c r="C36" s="114" t="s">
        <v>1285</v>
      </c>
      <c r="D36" s="114" t="s">
        <v>54</v>
      </c>
      <c r="E36" s="16" t="s">
        <v>246</v>
      </c>
      <c r="F36" s="25"/>
      <c r="G36" s="26"/>
      <c r="H36" s="25"/>
      <c r="I36" s="26"/>
      <c r="J36" s="25"/>
      <c r="K36" s="165"/>
      <c r="L36" s="51">
        <v>3</v>
      </c>
      <c r="M36" s="27">
        <v>65</v>
      </c>
      <c r="N36" s="25"/>
      <c r="O36" s="169"/>
      <c r="P36" s="104"/>
      <c r="Q36" s="105"/>
      <c r="R36" s="25"/>
      <c r="S36" s="169"/>
      <c r="T36" s="56"/>
      <c r="U36" s="26"/>
      <c r="V36" s="159"/>
      <c r="W36" s="159"/>
      <c r="X36" s="56"/>
      <c r="Y36" s="169"/>
      <c r="Z36" s="25"/>
      <c r="AA36" s="26"/>
      <c r="AB36" s="4">
        <f t="shared" si="2"/>
        <v>65</v>
      </c>
      <c r="AC36" s="3">
        <f t="shared" si="3"/>
        <v>65</v>
      </c>
      <c r="AD36" s="23">
        <f t="shared" ref="AD36:AD67" si="4">1+AD35</f>
        <v>34</v>
      </c>
      <c r="AE36">
        <v>1</v>
      </c>
    </row>
    <row r="37" spans="1:31" ht="18">
      <c r="A37" s="62" t="s">
        <v>198</v>
      </c>
      <c r="B37" s="62">
        <v>2000</v>
      </c>
      <c r="C37" s="114" t="s">
        <v>1288</v>
      </c>
      <c r="D37" s="114" t="s">
        <v>109</v>
      </c>
      <c r="E37" s="16" t="s">
        <v>1240</v>
      </c>
      <c r="F37" s="25"/>
      <c r="G37" s="26"/>
      <c r="H37" s="25"/>
      <c r="I37" s="26"/>
      <c r="J37" s="25"/>
      <c r="K37" s="165"/>
      <c r="L37" s="51">
        <v>5</v>
      </c>
      <c r="M37" s="27">
        <v>50</v>
      </c>
      <c r="N37" s="25"/>
      <c r="O37" s="169"/>
      <c r="P37" s="104"/>
      <c r="Q37" s="105"/>
      <c r="R37" s="25"/>
      <c r="S37" s="169"/>
      <c r="T37" s="56"/>
      <c r="U37" s="26"/>
      <c r="V37" s="159"/>
      <c r="W37" s="159"/>
      <c r="X37" s="56"/>
      <c r="Y37" s="169"/>
      <c r="Z37" s="25"/>
      <c r="AA37" s="26"/>
      <c r="AB37" s="4">
        <f t="shared" si="2"/>
        <v>50</v>
      </c>
      <c r="AC37" s="3">
        <f t="shared" si="3"/>
        <v>50</v>
      </c>
      <c r="AD37" s="23">
        <f t="shared" si="4"/>
        <v>35</v>
      </c>
      <c r="AE37" s="86">
        <v>1</v>
      </c>
    </row>
    <row r="38" spans="1:31" ht="18">
      <c r="A38" s="62" t="s">
        <v>1032</v>
      </c>
      <c r="B38" s="79">
        <v>36266</v>
      </c>
      <c r="C38" s="62" t="s">
        <v>1033</v>
      </c>
      <c r="D38" s="62" t="s">
        <v>1034</v>
      </c>
      <c r="E38" s="38" t="s">
        <v>26</v>
      </c>
      <c r="F38" s="25"/>
      <c r="G38" s="26"/>
      <c r="H38" s="25">
        <v>5</v>
      </c>
      <c r="I38" s="26">
        <v>50</v>
      </c>
      <c r="J38" s="25"/>
      <c r="K38" s="165"/>
      <c r="L38" s="51"/>
      <c r="M38" s="27"/>
      <c r="N38" s="25"/>
      <c r="O38" s="169"/>
      <c r="P38" s="104"/>
      <c r="Q38" s="105"/>
      <c r="R38" s="25"/>
      <c r="S38" s="169"/>
      <c r="T38" s="56"/>
      <c r="U38" s="26"/>
      <c r="V38" s="159"/>
      <c r="W38" s="159"/>
      <c r="X38" s="56"/>
      <c r="Y38" s="169"/>
      <c r="Z38" s="25"/>
      <c r="AA38" s="26"/>
      <c r="AB38" s="4">
        <f t="shared" si="2"/>
        <v>50</v>
      </c>
      <c r="AC38" s="3">
        <f t="shared" si="3"/>
        <v>50</v>
      </c>
      <c r="AD38" s="23">
        <f t="shared" si="4"/>
        <v>36</v>
      </c>
      <c r="AE38" s="86">
        <v>1</v>
      </c>
    </row>
    <row r="39" spans="1:31" ht="18">
      <c r="A39" s="62"/>
      <c r="B39" s="62"/>
      <c r="C39" s="129" t="s">
        <v>1368</v>
      </c>
      <c r="D39" s="129" t="s">
        <v>128</v>
      </c>
      <c r="E39" s="16" t="s">
        <v>1369</v>
      </c>
      <c r="F39" s="25"/>
      <c r="G39" s="26"/>
      <c r="H39" s="25"/>
      <c r="I39" s="26"/>
      <c r="J39" s="25"/>
      <c r="K39" s="165"/>
      <c r="L39" s="51"/>
      <c r="M39" s="27"/>
      <c r="N39" s="25">
        <v>16</v>
      </c>
      <c r="O39" s="169">
        <v>32</v>
      </c>
      <c r="P39" s="104"/>
      <c r="Q39" s="105"/>
      <c r="R39" s="25"/>
      <c r="S39" s="169"/>
      <c r="T39" s="56"/>
      <c r="U39" s="26"/>
      <c r="V39" s="159"/>
      <c r="W39" s="159"/>
      <c r="X39" s="56"/>
      <c r="Y39" s="169"/>
      <c r="Z39" s="25"/>
      <c r="AA39" s="26"/>
      <c r="AB39" s="4">
        <f t="shared" si="2"/>
        <v>48</v>
      </c>
      <c r="AC39" s="3">
        <f t="shared" si="3"/>
        <v>32</v>
      </c>
      <c r="AD39" s="23">
        <f t="shared" si="4"/>
        <v>37</v>
      </c>
      <c r="AE39" s="86">
        <v>1</v>
      </c>
    </row>
    <row r="40" spans="1:31" ht="18">
      <c r="A40" t="s">
        <v>958</v>
      </c>
      <c r="B40" s="79">
        <v>36667</v>
      </c>
      <c r="C40" s="62" t="s">
        <v>1026</v>
      </c>
      <c r="D40" s="62" t="s">
        <v>1027</v>
      </c>
      <c r="E40" s="38" t="s">
        <v>1025</v>
      </c>
      <c r="F40" s="25"/>
      <c r="G40" s="26"/>
      <c r="H40" s="25">
        <v>8</v>
      </c>
      <c r="I40" s="27">
        <v>42</v>
      </c>
      <c r="J40" s="25"/>
      <c r="K40" s="165"/>
      <c r="L40" s="51"/>
      <c r="M40" s="27"/>
      <c r="N40" s="25"/>
      <c r="O40" s="169"/>
      <c r="P40" s="104"/>
      <c r="Q40" s="105"/>
      <c r="R40" s="25"/>
      <c r="S40" s="169"/>
      <c r="T40" s="56"/>
      <c r="U40" s="26"/>
      <c r="V40" s="159"/>
      <c r="W40" s="159"/>
      <c r="X40" s="56"/>
      <c r="Y40" s="169"/>
      <c r="Z40" s="25"/>
      <c r="AA40" s="26"/>
      <c r="AB40" s="4">
        <f t="shared" si="2"/>
        <v>42</v>
      </c>
      <c r="AC40" s="3">
        <f t="shared" si="3"/>
        <v>42</v>
      </c>
      <c r="AD40" s="23">
        <f t="shared" si="4"/>
        <v>38</v>
      </c>
      <c r="AE40" s="86">
        <v>1</v>
      </c>
    </row>
    <row r="41" spans="1:31" ht="18">
      <c r="A41" s="62"/>
      <c r="B41" s="62"/>
      <c r="C41" s="17" t="s">
        <v>1424</v>
      </c>
      <c r="D41" s="17" t="s">
        <v>753</v>
      </c>
      <c r="E41" s="16" t="s">
        <v>1425</v>
      </c>
      <c r="F41" s="25"/>
      <c r="G41" s="26"/>
      <c r="H41" s="25"/>
      <c r="I41" s="26"/>
      <c r="J41" s="25"/>
      <c r="K41" s="165"/>
      <c r="L41" s="51"/>
      <c r="M41" s="27"/>
      <c r="N41" s="25"/>
      <c r="O41" s="169"/>
      <c r="P41" s="104"/>
      <c r="Q41" s="105"/>
      <c r="R41" s="25">
        <v>17</v>
      </c>
      <c r="S41" s="169">
        <v>27</v>
      </c>
      <c r="T41" s="56"/>
      <c r="U41" s="26"/>
      <c r="V41" s="159"/>
      <c r="W41" s="159"/>
      <c r="X41" s="56"/>
      <c r="Y41" s="169"/>
      <c r="Z41" s="25"/>
      <c r="AA41" s="26"/>
      <c r="AB41" s="4">
        <f t="shared" si="2"/>
        <v>40.5</v>
      </c>
      <c r="AC41" s="3">
        <f t="shared" si="3"/>
        <v>27</v>
      </c>
      <c r="AD41" s="23">
        <f t="shared" si="4"/>
        <v>39</v>
      </c>
      <c r="AE41" s="86">
        <v>1</v>
      </c>
    </row>
    <row r="42" spans="1:31" ht="18">
      <c r="A42" s="62"/>
      <c r="B42" s="62"/>
      <c r="C42" s="129" t="s">
        <v>1370</v>
      </c>
      <c r="D42" s="129" t="s">
        <v>112</v>
      </c>
      <c r="E42" s="16" t="s">
        <v>1066</v>
      </c>
      <c r="F42" s="25"/>
      <c r="G42" s="26"/>
      <c r="H42" s="25"/>
      <c r="I42" s="26"/>
      <c r="J42" s="25"/>
      <c r="K42" s="165"/>
      <c r="L42" s="51"/>
      <c r="M42" s="27"/>
      <c r="N42" s="25">
        <v>20</v>
      </c>
      <c r="O42" s="169">
        <v>27</v>
      </c>
      <c r="P42" s="104"/>
      <c r="Q42" s="105"/>
      <c r="R42" s="25"/>
      <c r="S42" s="169"/>
      <c r="T42" s="56"/>
      <c r="U42" s="26"/>
      <c r="V42" s="159"/>
      <c r="W42" s="159"/>
      <c r="X42" s="56"/>
      <c r="Y42" s="169"/>
      <c r="Z42" s="25"/>
      <c r="AA42" s="26"/>
      <c r="AB42" s="4">
        <f t="shared" si="2"/>
        <v>40.5</v>
      </c>
      <c r="AC42" s="3">
        <f t="shared" si="3"/>
        <v>27</v>
      </c>
      <c r="AD42" s="23">
        <f t="shared" si="4"/>
        <v>40</v>
      </c>
      <c r="AE42" s="86">
        <v>1</v>
      </c>
    </row>
    <row r="43" spans="1:31" ht="18">
      <c r="A43" s="62" t="s">
        <v>768</v>
      </c>
      <c r="B43" s="65">
        <v>36232</v>
      </c>
      <c r="C43" s="62" t="s">
        <v>746</v>
      </c>
      <c r="D43" s="62" t="s">
        <v>72</v>
      </c>
      <c r="E43" s="38" t="s">
        <v>747</v>
      </c>
      <c r="F43" s="66">
        <v>9</v>
      </c>
      <c r="G43" s="26">
        <v>40</v>
      </c>
      <c r="H43" s="25"/>
      <c r="I43" s="26"/>
      <c r="J43" s="25"/>
      <c r="K43" s="165"/>
      <c r="L43" s="51"/>
      <c r="M43" s="27"/>
      <c r="N43" s="25"/>
      <c r="O43" s="169"/>
      <c r="P43" s="104"/>
      <c r="Q43" s="105"/>
      <c r="R43" s="25"/>
      <c r="S43" s="169"/>
      <c r="T43" s="56"/>
      <c r="U43" s="26"/>
      <c r="V43" s="159"/>
      <c r="W43" s="159"/>
      <c r="X43" s="56"/>
      <c r="Y43" s="169"/>
      <c r="Z43" s="25"/>
      <c r="AA43" s="26"/>
      <c r="AB43" s="4">
        <f t="shared" si="2"/>
        <v>40</v>
      </c>
      <c r="AC43" s="3">
        <f t="shared" si="3"/>
        <v>40</v>
      </c>
      <c r="AD43" s="23">
        <f t="shared" si="4"/>
        <v>41</v>
      </c>
      <c r="AE43" s="33">
        <v>1</v>
      </c>
    </row>
    <row r="44" spans="1:31" ht="18">
      <c r="A44" s="62" t="s">
        <v>708</v>
      </c>
      <c r="B44" s="65">
        <v>1998</v>
      </c>
      <c r="C44" s="62" t="s">
        <v>754</v>
      </c>
      <c r="D44" s="62" t="s">
        <v>375</v>
      </c>
      <c r="E44" s="38" t="s">
        <v>670</v>
      </c>
      <c r="F44" s="66">
        <v>11</v>
      </c>
      <c r="G44" s="26">
        <v>36</v>
      </c>
      <c r="H44" s="25"/>
      <c r="I44" s="26"/>
      <c r="J44" s="25"/>
      <c r="K44" s="165"/>
      <c r="L44" s="51"/>
      <c r="M44" s="27"/>
      <c r="N44" s="25"/>
      <c r="O44" s="169"/>
      <c r="P44" s="104"/>
      <c r="Q44" s="105"/>
      <c r="R44" s="25"/>
      <c r="S44" s="169"/>
      <c r="T44" s="56"/>
      <c r="U44" s="26"/>
      <c r="V44" s="159"/>
      <c r="W44" s="159"/>
      <c r="X44" s="56"/>
      <c r="Y44" s="169"/>
      <c r="Z44" s="25"/>
      <c r="AA44" s="26"/>
      <c r="AB44" s="4">
        <f t="shared" si="2"/>
        <v>36</v>
      </c>
      <c r="AC44" s="3">
        <f t="shared" si="3"/>
        <v>36</v>
      </c>
      <c r="AD44" s="23">
        <f t="shared" si="4"/>
        <v>42</v>
      </c>
      <c r="AE44" s="33">
        <v>1</v>
      </c>
    </row>
    <row r="45" spans="1:31" ht="18">
      <c r="A45" s="62"/>
      <c r="C45" s="17" t="s">
        <v>1426</v>
      </c>
      <c r="D45" s="17" t="s">
        <v>687</v>
      </c>
      <c r="E45" s="16" t="s">
        <v>921</v>
      </c>
      <c r="F45" s="25"/>
      <c r="G45" s="26"/>
      <c r="H45" s="25"/>
      <c r="I45" s="26"/>
      <c r="J45" s="25"/>
      <c r="K45" s="165"/>
      <c r="L45" s="51"/>
      <c r="M45" s="27"/>
      <c r="N45" s="25"/>
      <c r="O45" s="169"/>
      <c r="P45" s="104"/>
      <c r="Q45" s="105"/>
      <c r="R45" s="25">
        <v>22</v>
      </c>
      <c r="S45" s="169">
        <v>22</v>
      </c>
      <c r="T45" s="56"/>
      <c r="U45" s="26"/>
      <c r="V45" s="159"/>
      <c r="W45" s="159"/>
      <c r="X45" s="56"/>
      <c r="Y45" s="169"/>
      <c r="Z45" s="25"/>
      <c r="AA45" s="26"/>
      <c r="AB45" s="4">
        <f t="shared" si="2"/>
        <v>33</v>
      </c>
      <c r="AC45" s="3">
        <f t="shared" si="3"/>
        <v>22</v>
      </c>
      <c r="AD45" s="23">
        <f t="shared" si="4"/>
        <v>43</v>
      </c>
      <c r="AE45" s="86">
        <v>1</v>
      </c>
    </row>
    <row r="46" spans="1:31" ht="18">
      <c r="A46" s="62"/>
      <c r="B46" s="175">
        <v>36772</v>
      </c>
      <c r="C46" s="174" t="s">
        <v>1505</v>
      </c>
      <c r="D46" s="174" t="s">
        <v>1506</v>
      </c>
      <c r="E46" s="38" t="s">
        <v>1507</v>
      </c>
      <c r="F46" s="25"/>
      <c r="G46" s="26"/>
      <c r="H46" s="25"/>
      <c r="I46" s="26"/>
      <c r="J46" s="25"/>
      <c r="K46" s="165"/>
      <c r="L46" s="51"/>
      <c r="M46" s="27"/>
      <c r="N46" s="25"/>
      <c r="O46" s="169"/>
      <c r="P46" s="104"/>
      <c r="Q46" s="105"/>
      <c r="R46" s="25"/>
      <c r="S46" s="169"/>
      <c r="T46" s="56"/>
      <c r="U46" s="26"/>
      <c r="V46" s="159"/>
      <c r="W46" s="159"/>
      <c r="X46" s="56">
        <v>6</v>
      </c>
      <c r="Y46" s="169">
        <v>0</v>
      </c>
      <c r="Z46" s="25"/>
      <c r="AA46" s="26"/>
      <c r="AB46" s="4">
        <f t="shared" ref="AB46:AB77" si="5">G46+I46+K46*1.5+M46+O46*1.5+Q46+S46*1.5+U46+W46+Y46*1.5+AA46</f>
        <v>0</v>
      </c>
      <c r="AC46" s="3">
        <f t="shared" si="3"/>
        <v>0</v>
      </c>
      <c r="AD46" s="23">
        <f t="shared" si="4"/>
        <v>44</v>
      </c>
      <c r="AE46">
        <v>1</v>
      </c>
    </row>
    <row r="47" spans="1:31" ht="18">
      <c r="A47" s="62"/>
      <c r="C47" s="153" t="s">
        <v>1481</v>
      </c>
      <c r="D47" s="17" t="s">
        <v>1482</v>
      </c>
      <c r="E47" s="16" t="s">
        <v>198</v>
      </c>
      <c r="F47" s="25"/>
      <c r="G47" s="26"/>
      <c r="H47" s="25"/>
      <c r="I47" s="26"/>
      <c r="J47" s="25"/>
      <c r="K47" s="165"/>
      <c r="L47" s="51"/>
      <c r="M47" s="27"/>
      <c r="N47" s="25"/>
      <c r="O47" s="169"/>
      <c r="P47" s="104"/>
      <c r="Q47" s="105"/>
      <c r="R47" s="25"/>
      <c r="S47" s="169"/>
      <c r="T47" s="56">
        <v>7</v>
      </c>
      <c r="U47" s="26">
        <v>0</v>
      </c>
      <c r="V47" s="159"/>
      <c r="W47" s="159"/>
      <c r="X47" s="56"/>
      <c r="Y47" s="169"/>
      <c r="Z47" s="25"/>
      <c r="AA47" s="26"/>
      <c r="AB47" s="4">
        <f t="shared" si="5"/>
        <v>0</v>
      </c>
      <c r="AC47" s="3">
        <f t="shared" si="3"/>
        <v>0</v>
      </c>
      <c r="AD47" s="23">
        <f t="shared" si="4"/>
        <v>45</v>
      </c>
      <c r="AE47" s="86">
        <v>1</v>
      </c>
    </row>
    <row r="48" spans="1:31" ht="18">
      <c r="A48" s="62"/>
      <c r="B48" s="62"/>
      <c r="C48" s="17" t="s">
        <v>1483</v>
      </c>
      <c r="D48" s="17" t="s">
        <v>52</v>
      </c>
      <c r="E48" s="16" t="s">
        <v>198</v>
      </c>
      <c r="F48" s="25"/>
      <c r="G48" s="26"/>
      <c r="H48" s="25"/>
      <c r="I48" s="26"/>
      <c r="J48" s="25"/>
      <c r="K48" s="165"/>
      <c r="L48" s="51"/>
      <c r="M48" s="27"/>
      <c r="N48" s="25"/>
      <c r="O48" s="169"/>
      <c r="P48" s="104"/>
      <c r="Q48" s="105"/>
      <c r="R48" s="25"/>
      <c r="S48" s="169"/>
      <c r="T48" s="56">
        <v>7</v>
      </c>
      <c r="U48" s="26">
        <v>0</v>
      </c>
      <c r="V48" s="159"/>
      <c r="W48" s="159"/>
      <c r="X48" s="56"/>
      <c r="Y48" s="169"/>
      <c r="Z48" s="25"/>
      <c r="AA48" s="26"/>
      <c r="AB48" s="4">
        <f t="shared" si="5"/>
        <v>0</v>
      </c>
      <c r="AC48" s="3">
        <f t="shared" si="3"/>
        <v>0</v>
      </c>
      <c r="AD48" s="23">
        <f t="shared" si="4"/>
        <v>46</v>
      </c>
      <c r="AE48" s="86">
        <v>1</v>
      </c>
    </row>
    <row r="49" spans="1:31" ht="18">
      <c r="A49" s="62"/>
      <c r="B49" s="62"/>
      <c r="C49" s="58" t="s">
        <v>1290</v>
      </c>
      <c r="D49" s="17" t="s">
        <v>388</v>
      </c>
      <c r="E49" s="16" t="s">
        <v>198</v>
      </c>
      <c r="F49" s="25"/>
      <c r="G49" s="26"/>
      <c r="H49" s="25"/>
      <c r="I49" s="26"/>
      <c r="J49" s="25"/>
      <c r="K49" s="165"/>
      <c r="L49" s="51"/>
      <c r="M49" s="27"/>
      <c r="N49" s="25"/>
      <c r="O49" s="169"/>
      <c r="P49" s="104"/>
      <c r="Q49" s="105"/>
      <c r="R49" s="25">
        <v>23</v>
      </c>
      <c r="S49" s="169">
        <v>0</v>
      </c>
      <c r="T49" s="56"/>
      <c r="U49" s="26"/>
      <c r="V49" s="159"/>
      <c r="W49" s="159"/>
      <c r="X49" s="56"/>
      <c r="Y49" s="169"/>
      <c r="Z49" s="25"/>
      <c r="AA49" s="26"/>
      <c r="AB49" s="4">
        <f t="shared" si="5"/>
        <v>0</v>
      </c>
      <c r="AC49" s="3">
        <f t="shared" si="3"/>
        <v>0</v>
      </c>
      <c r="AD49" s="23">
        <f t="shared" si="4"/>
        <v>47</v>
      </c>
      <c r="AE49" s="86">
        <v>1</v>
      </c>
    </row>
    <row r="50" spans="1:31" ht="18">
      <c r="A50" s="62"/>
      <c r="B50" s="111"/>
      <c r="C50" s="131" t="s">
        <v>1360</v>
      </c>
      <c r="D50" s="129" t="s">
        <v>1162</v>
      </c>
      <c r="E50" s="16" t="s">
        <v>1362</v>
      </c>
      <c r="F50" s="25"/>
      <c r="G50" s="26"/>
      <c r="H50" s="25"/>
      <c r="I50" s="26"/>
      <c r="J50" s="25"/>
      <c r="K50" s="165"/>
      <c r="L50" s="51"/>
      <c r="M50" s="27"/>
      <c r="N50" s="25">
        <v>4</v>
      </c>
      <c r="O50" s="169">
        <v>0</v>
      </c>
      <c r="P50" s="104"/>
      <c r="Q50" s="105"/>
      <c r="R50" s="25"/>
      <c r="S50" s="169"/>
      <c r="T50" s="56"/>
      <c r="U50" s="26"/>
      <c r="V50" s="159"/>
      <c r="W50" s="159"/>
      <c r="X50" s="56"/>
      <c r="Y50" s="169"/>
      <c r="Z50" s="25"/>
      <c r="AA50" s="26"/>
      <c r="AB50" s="4">
        <f t="shared" si="5"/>
        <v>0</v>
      </c>
      <c r="AC50" s="3">
        <f t="shared" si="3"/>
        <v>0</v>
      </c>
      <c r="AD50" s="23">
        <f t="shared" si="4"/>
        <v>48</v>
      </c>
      <c r="AE50">
        <v>1</v>
      </c>
    </row>
    <row r="51" spans="1:31" ht="18">
      <c r="A51" s="62"/>
      <c r="B51" s="111"/>
      <c r="C51" s="131" t="s">
        <v>1361</v>
      </c>
      <c r="D51" s="129" t="s">
        <v>1275</v>
      </c>
      <c r="E51" s="16" t="s">
        <v>1359</v>
      </c>
      <c r="F51" s="25"/>
      <c r="G51" s="26"/>
      <c r="H51" s="25"/>
      <c r="I51" s="26"/>
      <c r="J51" s="25"/>
      <c r="K51" s="165"/>
      <c r="L51" s="51"/>
      <c r="M51" s="27"/>
      <c r="N51" s="25">
        <v>5</v>
      </c>
      <c r="O51" s="169">
        <v>0</v>
      </c>
      <c r="P51" s="104"/>
      <c r="Q51" s="105"/>
      <c r="R51" s="25"/>
      <c r="S51" s="169"/>
      <c r="T51" s="56"/>
      <c r="U51" s="26"/>
      <c r="V51" s="159"/>
      <c r="W51" s="159"/>
      <c r="X51" s="56"/>
      <c r="Y51" s="169"/>
      <c r="Z51" s="25"/>
      <c r="AA51" s="26"/>
      <c r="AB51" s="4">
        <f t="shared" si="5"/>
        <v>0</v>
      </c>
      <c r="AC51" s="3">
        <f t="shared" si="3"/>
        <v>0</v>
      </c>
      <c r="AD51" s="23">
        <f t="shared" si="4"/>
        <v>49</v>
      </c>
      <c r="AE51">
        <v>1</v>
      </c>
    </row>
    <row r="52" spans="1:31" ht="18">
      <c r="A52" s="62"/>
      <c r="B52" s="62"/>
      <c r="C52" s="131" t="s">
        <v>1275</v>
      </c>
      <c r="D52" s="129" t="s">
        <v>1366</v>
      </c>
      <c r="E52" s="16" t="s">
        <v>1367</v>
      </c>
      <c r="F52" s="25"/>
      <c r="G52" s="26"/>
      <c r="H52" s="25"/>
      <c r="I52" s="26"/>
      <c r="J52" s="25"/>
      <c r="K52" s="165"/>
      <c r="L52" s="51"/>
      <c r="M52" s="27"/>
      <c r="N52" s="25">
        <v>13</v>
      </c>
      <c r="O52" s="169">
        <v>0</v>
      </c>
      <c r="P52" s="104"/>
      <c r="Q52" s="105"/>
      <c r="R52" s="25"/>
      <c r="S52" s="169"/>
      <c r="T52" s="56"/>
      <c r="U52" s="26"/>
      <c r="V52" s="159"/>
      <c r="W52" s="159"/>
      <c r="X52" s="56"/>
      <c r="Y52" s="169"/>
      <c r="Z52" s="25"/>
      <c r="AA52" s="26"/>
      <c r="AB52" s="4">
        <f t="shared" si="5"/>
        <v>0</v>
      </c>
      <c r="AC52" s="3">
        <f t="shared" si="3"/>
        <v>0</v>
      </c>
      <c r="AD52" s="23">
        <f t="shared" si="4"/>
        <v>50</v>
      </c>
      <c r="AE52" s="86">
        <v>1</v>
      </c>
    </row>
    <row r="53" spans="1:31" ht="18">
      <c r="A53" s="62"/>
      <c r="B53" s="62"/>
      <c r="C53" s="131" t="s">
        <v>1348</v>
      </c>
      <c r="D53" s="129" t="s">
        <v>54</v>
      </c>
      <c r="E53" s="16" t="s">
        <v>1371</v>
      </c>
      <c r="F53" s="25"/>
      <c r="G53" s="26"/>
      <c r="H53" s="25"/>
      <c r="I53" s="26"/>
      <c r="J53" s="25"/>
      <c r="K53" s="165"/>
      <c r="L53" s="51"/>
      <c r="M53" s="27"/>
      <c r="N53" s="25">
        <v>24</v>
      </c>
      <c r="O53" s="169">
        <v>0</v>
      </c>
      <c r="P53" s="104"/>
      <c r="Q53" s="105"/>
      <c r="R53" s="25"/>
      <c r="S53" s="169"/>
      <c r="T53" s="56"/>
      <c r="U53" s="26"/>
      <c r="V53" s="159"/>
      <c r="W53" s="159"/>
      <c r="X53" s="56"/>
      <c r="Y53" s="169"/>
      <c r="Z53" s="25"/>
      <c r="AA53" s="26"/>
      <c r="AB53" s="4">
        <f t="shared" si="5"/>
        <v>0</v>
      </c>
      <c r="AC53" s="3">
        <f t="shared" si="3"/>
        <v>0</v>
      </c>
      <c r="AD53" s="23">
        <f t="shared" si="4"/>
        <v>51</v>
      </c>
      <c r="AE53" s="86">
        <v>1</v>
      </c>
    </row>
    <row r="54" spans="1:31" ht="18">
      <c r="A54" s="62" t="s">
        <v>198</v>
      </c>
      <c r="B54" s="62">
        <v>2000</v>
      </c>
      <c r="C54" s="117" t="s">
        <v>1290</v>
      </c>
      <c r="D54" s="114" t="s">
        <v>1289</v>
      </c>
      <c r="E54" s="16" t="s">
        <v>198</v>
      </c>
      <c r="F54" s="25"/>
      <c r="G54" s="26"/>
      <c r="H54" s="25"/>
      <c r="I54" s="26"/>
      <c r="J54" s="25"/>
      <c r="K54" s="165"/>
      <c r="L54" s="51">
        <v>7</v>
      </c>
      <c r="M54" s="27">
        <v>0</v>
      </c>
      <c r="N54" s="25"/>
      <c r="O54" s="169"/>
      <c r="P54" s="104"/>
      <c r="Q54" s="105"/>
      <c r="R54" s="25"/>
      <c r="S54" s="169"/>
      <c r="T54" s="56"/>
      <c r="U54" s="26"/>
      <c r="V54" s="159"/>
      <c r="W54" s="159"/>
      <c r="X54" s="56"/>
      <c r="Y54" s="169"/>
      <c r="Z54" s="25"/>
      <c r="AA54" s="26"/>
      <c r="AB54" s="4">
        <f t="shared" si="5"/>
        <v>0</v>
      </c>
      <c r="AC54" s="3">
        <f t="shared" si="3"/>
        <v>0</v>
      </c>
      <c r="AD54" s="23">
        <f t="shared" si="4"/>
        <v>52</v>
      </c>
      <c r="AE54" s="86">
        <v>1</v>
      </c>
    </row>
    <row r="55" spans="1:31" ht="18">
      <c r="A55" s="62" t="s">
        <v>198</v>
      </c>
      <c r="B55" s="62">
        <v>2000</v>
      </c>
      <c r="C55" s="117" t="s">
        <v>1291</v>
      </c>
      <c r="D55" s="114" t="s">
        <v>130</v>
      </c>
      <c r="E55" s="16" t="s">
        <v>198</v>
      </c>
      <c r="F55" s="25"/>
      <c r="G55" s="26"/>
      <c r="H55" s="25"/>
      <c r="I55" s="26"/>
      <c r="J55" s="25"/>
      <c r="K55" s="165"/>
      <c r="L55" s="51">
        <v>7</v>
      </c>
      <c r="M55" s="27">
        <v>0</v>
      </c>
      <c r="N55" s="25"/>
      <c r="O55" s="169"/>
      <c r="P55" s="104"/>
      <c r="Q55" s="105"/>
      <c r="R55" s="25"/>
      <c r="S55" s="169"/>
      <c r="T55" s="56"/>
      <c r="U55" s="26"/>
      <c r="V55" s="159"/>
      <c r="W55" s="159"/>
      <c r="X55" s="56"/>
      <c r="Y55" s="169"/>
      <c r="Z55" s="25"/>
      <c r="AA55" s="26"/>
      <c r="AB55" s="4">
        <f t="shared" si="5"/>
        <v>0</v>
      </c>
      <c r="AC55" s="3">
        <f t="shared" si="3"/>
        <v>0</v>
      </c>
      <c r="AD55" s="23">
        <f t="shared" si="4"/>
        <v>53</v>
      </c>
      <c r="AE55" s="86">
        <v>1</v>
      </c>
    </row>
    <row r="56" spans="1:31" ht="18">
      <c r="A56" s="62" t="s">
        <v>1028</v>
      </c>
      <c r="B56" s="79">
        <v>36735</v>
      </c>
      <c r="C56" s="70" t="s">
        <v>1029</v>
      </c>
      <c r="D56" s="62" t="s">
        <v>999</v>
      </c>
      <c r="E56" s="38" t="s">
        <v>901</v>
      </c>
      <c r="F56" s="25"/>
      <c r="G56" s="26"/>
      <c r="H56" s="25">
        <v>17</v>
      </c>
      <c r="I56" s="26">
        <v>0</v>
      </c>
      <c r="J56" s="25"/>
      <c r="K56" s="165"/>
      <c r="L56" s="51"/>
      <c r="M56" s="27"/>
      <c r="N56" s="25"/>
      <c r="O56" s="169"/>
      <c r="P56" s="104"/>
      <c r="Q56" s="105"/>
      <c r="R56" s="25"/>
      <c r="S56" s="169"/>
      <c r="T56" s="56"/>
      <c r="U56" s="26"/>
      <c r="V56" s="159"/>
      <c r="W56" s="159"/>
      <c r="X56" s="56"/>
      <c r="Y56" s="169"/>
      <c r="Z56" s="25"/>
      <c r="AA56" s="26"/>
      <c r="AB56" s="4">
        <f t="shared" si="5"/>
        <v>0</v>
      </c>
      <c r="AC56" s="3">
        <f t="shared" si="3"/>
        <v>0</v>
      </c>
      <c r="AD56" s="23">
        <f t="shared" si="4"/>
        <v>54</v>
      </c>
      <c r="AE56" s="86">
        <v>1</v>
      </c>
    </row>
    <row r="57" spans="1:31" ht="18">
      <c r="A57" s="62" t="s">
        <v>198</v>
      </c>
      <c r="B57" s="62">
        <v>1999</v>
      </c>
      <c r="C57" s="130" t="s">
        <v>1317</v>
      </c>
      <c r="D57" s="130" t="s">
        <v>1318</v>
      </c>
      <c r="E57" s="141" t="s">
        <v>198</v>
      </c>
      <c r="F57" s="25"/>
      <c r="G57" s="26"/>
      <c r="H57" s="25"/>
      <c r="I57" s="26"/>
      <c r="J57" s="25"/>
      <c r="K57" s="165"/>
      <c r="L57" s="51">
        <v>9</v>
      </c>
      <c r="M57" s="27">
        <v>0</v>
      </c>
      <c r="N57" s="25"/>
      <c r="O57" s="169"/>
      <c r="P57" s="104"/>
      <c r="Q57" s="105"/>
      <c r="R57" s="25"/>
      <c r="S57" s="169"/>
      <c r="T57" s="56"/>
      <c r="U57" s="26"/>
      <c r="V57" s="159"/>
      <c r="W57" s="159"/>
      <c r="X57" s="56"/>
      <c r="Y57" s="169"/>
      <c r="Z57" s="25"/>
      <c r="AA57" s="26"/>
      <c r="AB57" s="4">
        <f t="shared" si="5"/>
        <v>0</v>
      </c>
      <c r="AC57" s="3">
        <f t="shared" si="3"/>
        <v>0</v>
      </c>
      <c r="AD57" s="23">
        <f t="shared" si="4"/>
        <v>55</v>
      </c>
      <c r="AE57" s="86">
        <v>1</v>
      </c>
    </row>
    <row r="58" spans="1:31" ht="18">
      <c r="A58" s="62"/>
      <c r="B58" s="62"/>
      <c r="C58" s="58"/>
      <c r="D58" s="17"/>
      <c r="E58" s="16"/>
      <c r="F58" s="25"/>
      <c r="G58" s="26"/>
      <c r="H58" s="25"/>
      <c r="I58" s="26"/>
      <c r="J58" s="25"/>
      <c r="K58" s="165"/>
      <c r="L58" s="51"/>
      <c r="M58" s="27"/>
      <c r="N58" s="25"/>
      <c r="O58" s="169"/>
      <c r="P58" s="104"/>
      <c r="Q58" s="105"/>
      <c r="R58" s="25"/>
      <c r="S58" s="169"/>
      <c r="T58" s="56"/>
      <c r="U58" s="26"/>
      <c r="V58" s="159"/>
      <c r="W58" s="159"/>
      <c r="X58" s="56"/>
      <c r="Y58" s="169"/>
      <c r="Z58" s="25"/>
      <c r="AA58" s="26"/>
      <c r="AB58" s="4">
        <f t="shared" si="5"/>
        <v>0</v>
      </c>
      <c r="AC58" s="3">
        <f t="shared" si="3"/>
        <v>0</v>
      </c>
      <c r="AD58" s="23">
        <f t="shared" si="4"/>
        <v>56</v>
      </c>
    </row>
    <row r="59" spans="1:31" ht="18">
      <c r="A59" s="62"/>
      <c r="B59" s="62"/>
      <c r="C59" s="58"/>
      <c r="D59" s="17"/>
      <c r="E59" s="16"/>
      <c r="F59" s="25"/>
      <c r="G59" s="26"/>
      <c r="H59" s="25"/>
      <c r="I59" s="26"/>
      <c r="J59" s="25"/>
      <c r="K59" s="165"/>
      <c r="L59" s="51"/>
      <c r="M59" s="27"/>
      <c r="N59" s="25"/>
      <c r="O59" s="169"/>
      <c r="P59" s="104"/>
      <c r="Q59" s="105"/>
      <c r="R59" s="25"/>
      <c r="S59" s="169"/>
      <c r="T59" s="56"/>
      <c r="U59" s="26"/>
      <c r="V59" s="159"/>
      <c r="W59" s="159"/>
      <c r="X59" s="56"/>
      <c r="Y59" s="169"/>
      <c r="Z59" s="25"/>
      <c r="AA59" s="26"/>
      <c r="AB59" s="4">
        <f t="shared" si="5"/>
        <v>0</v>
      </c>
      <c r="AC59" s="3">
        <f t="shared" si="3"/>
        <v>0</v>
      </c>
      <c r="AD59" s="23">
        <f t="shared" si="4"/>
        <v>57</v>
      </c>
    </row>
    <row r="60" spans="1:31" ht="18">
      <c r="A60" s="62"/>
      <c r="B60" s="62"/>
      <c r="C60" s="58"/>
      <c r="D60" s="17"/>
      <c r="E60" s="16"/>
      <c r="F60" s="25"/>
      <c r="G60" s="26"/>
      <c r="H60" s="25"/>
      <c r="I60" s="26"/>
      <c r="J60" s="25"/>
      <c r="K60" s="165"/>
      <c r="L60" s="51"/>
      <c r="M60" s="27"/>
      <c r="N60" s="25"/>
      <c r="O60" s="169"/>
      <c r="P60" s="104"/>
      <c r="Q60" s="105"/>
      <c r="R60" s="25"/>
      <c r="S60" s="169"/>
      <c r="T60" s="56"/>
      <c r="U60" s="26"/>
      <c r="V60" s="159"/>
      <c r="W60" s="159"/>
      <c r="X60" s="56"/>
      <c r="Y60" s="169"/>
      <c r="Z60" s="25"/>
      <c r="AA60" s="26"/>
      <c r="AB60" s="4">
        <f t="shared" si="5"/>
        <v>0</v>
      </c>
      <c r="AC60" s="3">
        <f t="shared" si="3"/>
        <v>0</v>
      </c>
      <c r="AD60" s="23">
        <f t="shared" si="4"/>
        <v>58</v>
      </c>
    </row>
    <row r="61" spans="1:31" ht="18">
      <c r="A61" s="62"/>
      <c r="B61" s="62"/>
      <c r="C61" s="58"/>
      <c r="D61" s="17"/>
      <c r="E61" s="16"/>
      <c r="F61" s="25"/>
      <c r="G61" s="26"/>
      <c r="H61" s="25"/>
      <c r="I61" s="26"/>
      <c r="J61" s="25"/>
      <c r="K61" s="165"/>
      <c r="L61" s="51"/>
      <c r="M61" s="27"/>
      <c r="N61" s="25"/>
      <c r="O61" s="169"/>
      <c r="P61" s="104"/>
      <c r="Q61" s="105"/>
      <c r="R61" s="25"/>
      <c r="S61" s="169"/>
      <c r="T61" s="56"/>
      <c r="U61" s="26"/>
      <c r="V61" s="159"/>
      <c r="W61" s="159"/>
      <c r="X61" s="56"/>
      <c r="Y61" s="169"/>
      <c r="Z61" s="25"/>
      <c r="AA61" s="26"/>
      <c r="AB61" s="4">
        <f t="shared" si="5"/>
        <v>0</v>
      </c>
      <c r="AC61" s="3">
        <f t="shared" si="3"/>
        <v>0</v>
      </c>
      <c r="AD61" s="23">
        <f t="shared" si="4"/>
        <v>59</v>
      </c>
    </row>
    <row r="62" spans="1:31" ht="18">
      <c r="A62" s="62"/>
      <c r="B62" s="62"/>
      <c r="C62" s="58"/>
      <c r="D62" s="17"/>
      <c r="E62" s="16"/>
      <c r="F62" s="25"/>
      <c r="G62" s="26"/>
      <c r="H62" s="25"/>
      <c r="I62" s="26"/>
      <c r="J62" s="25"/>
      <c r="K62" s="165"/>
      <c r="L62" s="51"/>
      <c r="M62" s="27"/>
      <c r="N62" s="25"/>
      <c r="O62" s="169"/>
      <c r="P62" s="104"/>
      <c r="Q62" s="105"/>
      <c r="R62" s="25"/>
      <c r="S62" s="169"/>
      <c r="T62" s="56"/>
      <c r="U62" s="26"/>
      <c r="V62" s="159"/>
      <c r="W62" s="159"/>
      <c r="X62" s="56"/>
      <c r="Y62" s="169"/>
      <c r="Z62" s="25"/>
      <c r="AA62" s="26"/>
      <c r="AB62" s="4">
        <f t="shared" si="5"/>
        <v>0</v>
      </c>
      <c r="AC62" s="3">
        <f t="shared" si="3"/>
        <v>0</v>
      </c>
      <c r="AD62" s="23">
        <f t="shared" si="4"/>
        <v>60</v>
      </c>
    </row>
    <row r="63" spans="1:31" ht="18">
      <c r="A63" s="62"/>
      <c r="B63" s="62"/>
      <c r="C63" s="58"/>
      <c r="D63" s="17"/>
      <c r="E63" s="16"/>
      <c r="F63" s="25"/>
      <c r="G63" s="26"/>
      <c r="H63" s="25"/>
      <c r="I63" s="26"/>
      <c r="J63" s="25"/>
      <c r="K63" s="165"/>
      <c r="L63" s="51"/>
      <c r="M63" s="27"/>
      <c r="N63" s="25"/>
      <c r="O63" s="169"/>
      <c r="P63" s="104"/>
      <c r="Q63" s="105"/>
      <c r="R63" s="25"/>
      <c r="S63" s="169"/>
      <c r="T63" s="56"/>
      <c r="U63" s="26"/>
      <c r="V63" s="159"/>
      <c r="W63" s="159"/>
      <c r="X63" s="56"/>
      <c r="Y63" s="169"/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</row>
    <row r="64" spans="1:31" ht="18">
      <c r="A64" s="62"/>
      <c r="B64" s="62"/>
      <c r="C64" s="58"/>
      <c r="D64" s="17"/>
      <c r="E64" s="16"/>
      <c r="F64" s="25"/>
      <c r="G64" s="26"/>
      <c r="H64" s="25"/>
      <c r="I64" s="26"/>
      <c r="J64" s="25"/>
      <c r="K64" s="165"/>
      <c r="L64" s="51"/>
      <c r="M64" s="27"/>
      <c r="N64" s="25"/>
      <c r="O64" s="169"/>
      <c r="P64" s="104"/>
      <c r="Q64" s="105"/>
      <c r="R64" s="25"/>
      <c r="S64" s="169"/>
      <c r="T64" s="56"/>
      <c r="U64" s="26"/>
      <c r="V64" s="159"/>
      <c r="W64" s="159"/>
      <c r="X64" s="56"/>
      <c r="Y64" s="169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</row>
    <row r="65" spans="1:30" ht="18">
      <c r="A65" s="62"/>
      <c r="B65" s="62"/>
      <c r="C65" s="58"/>
      <c r="D65" s="17"/>
      <c r="E65" s="16"/>
      <c r="F65" s="25"/>
      <c r="G65" s="26"/>
      <c r="H65" s="25"/>
      <c r="I65" s="26"/>
      <c r="J65" s="25"/>
      <c r="K65" s="165"/>
      <c r="L65" s="51"/>
      <c r="M65" s="27"/>
      <c r="N65" s="25"/>
      <c r="O65" s="169"/>
      <c r="P65" s="104"/>
      <c r="Q65" s="105"/>
      <c r="R65" s="25"/>
      <c r="S65" s="169"/>
      <c r="T65" s="56"/>
      <c r="U65" s="26"/>
      <c r="V65" s="159"/>
      <c r="W65" s="159"/>
      <c r="X65" s="56"/>
      <c r="Y65" s="169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</row>
    <row r="66" spans="1:30" ht="18">
      <c r="A66" s="62"/>
      <c r="B66" s="62"/>
      <c r="C66" s="58"/>
      <c r="D66" s="17"/>
      <c r="E66" s="16"/>
      <c r="F66" s="25"/>
      <c r="G66" s="26"/>
      <c r="H66" s="25"/>
      <c r="I66" s="26"/>
      <c r="J66" s="25"/>
      <c r="K66" s="165"/>
      <c r="L66" s="51"/>
      <c r="M66" s="27"/>
      <c r="N66" s="25"/>
      <c r="O66" s="169"/>
      <c r="P66" s="104"/>
      <c r="Q66" s="105"/>
      <c r="R66" s="25"/>
      <c r="S66" s="169"/>
      <c r="T66" s="56"/>
      <c r="U66" s="26"/>
      <c r="V66" s="159"/>
      <c r="W66" s="159"/>
      <c r="X66" s="56"/>
      <c r="Y66" s="169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</row>
    <row r="67" spans="1:30" ht="18">
      <c r="A67" s="62"/>
      <c r="B67" s="62"/>
      <c r="C67" s="58"/>
      <c r="D67" s="17"/>
      <c r="E67" s="16"/>
      <c r="F67" s="25"/>
      <c r="G67" s="26"/>
      <c r="H67" s="25"/>
      <c r="I67" s="26"/>
      <c r="J67" s="25"/>
      <c r="K67" s="165"/>
      <c r="L67" s="51"/>
      <c r="M67" s="27"/>
      <c r="N67" s="25"/>
      <c r="O67" s="169"/>
      <c r="P67" s="104"/>
      <c r="Q67" s="105"/>
      <c r="R67" s="25"/>
      <c r="S67" s="169"/>
      <c r="T67" s="56"/>
      <c r="U67" s="26"/>
      <c r="V67" s="159"/>
      <c r="W67" s="159"/>
      <c r="X67" s="56"/>
      <c r="Y67" s="169"/>
      <c r="Z67" s="25"/>
      <c r="AA67" s="26"/>
      <c r="AB67" s="4">
        <f t="shared" si="5"/>
        <v>0</v>
      </c>
      <c r="AC67" s="3">
        <f t="shared" ref="AC67:AC86" si="6">G67+I67+K67+M67+O67+Q67+S67+AA67</f>
        <v>0</v>
      </c>
      <c r="AD67" s="23">
        <f t="shared" si="4"/>
        <v>65</v>
      </c>
    </row>
    <row r="68" spans="1:30" ht="18">
      <c r="A68" s="62"/>
      <c r="B68" s="62"/>
      <c r="C68" s="58"/>
      <c r="D68" s="17"/>
      <c r="E68" s="16"/>
      <c r="F68" s="25"/>
      <c r="G68" s="26"/>
      <c r="H68" s="25"/>
      <c r="I68" s="26"/>
      <c r="J68" s="25"/>
      <c r="K68" s="165"/>
      <c r="L68" s="51"/>
      <c r="M68" s="27"/>
      <c r="N68" s="25"/>
      <c r="O68" s="169"/>
      <c r="P68" s="104"/>
      <c r="Q68" s="105"/>
      <c r="R68" s="25"/>
      <c r="S68" s="169"/>
      <c r="T68" s="56"/>
      <c r="U68" s="26"/>
      <c r="V68" s="159"/>
      <c r="W68" s="159"/>
      <c r="X68" s="56"/>
      <c r="Y68" s="169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86" si="7">1+AD67</f>
        <v>66</v>
      </c>
    </row>
    <row r="69" spans="1:30" ht="18">
      <c r="A69" s="62"/>
      <c r="B69" s="62"/>
      <c r="C69" s="58"/>
      <c r="D69" s="17"/>
      <c r="E69" s="16"/>
      <c r="F69" s="25"/>
      <c r="G69" s="26"/>
      <c r="H69" s="25"/>
      <c r="I69" s="26"/>
      <c r="J69" s="25"/>
      <c r="K69" s="165"/>
      <c r="L69" s="51"/>
      <c r="M69" s="27"/>
      <c r="N69" s="25"/>
      <c r="O69" s="169"/>
      <c r="P69" s="104"/>
      <c r="Q69" s="105"/>
      <c r="R69" s="25"/>
      <c r="S69" s="169"/>
      <c r="T69" s="56"/>
      <c r="U69" s="26"/>
      <c r="V69" s="159"/>
      <c r="W69" s="159"/>
      <c r="X69" s="56"/>
      <c r="Y69" s="169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</row>
    <row r="70" spans="1:30" ht="18">
      <c r="A70" s="62"/>
      <c r="B70" s="62"/>
      <c r="C70" s="58"/>
      <c r="D70" s="17"/>
      <c r="E70" s="16"/>
      <c r="F70" s="25"/>
      <c r="G70" s="26"/>
      <c r="H70" s="25"/>
      <c r="I70" s="26"/>
      <c r="J70" s="25"/>
      <c r="K70" s="165"/>
      <c r="L70" s="51"/>
      <c r="M70" s="27"/>
      <c r="N70" s="25"/>
      <c r="O70" s="169"/>
      <c r="P70" s="104"/>
      <c r="Q70" s="105"/>
      <c r="R70" s="25"/>
      <c r="S70" s="169"/>
      <c r="T70" s="56"/>
      <c r="U70" s="26"/>
      <c r="V70" s="159"/>
      <c r="W70" s="159"/>
      <c r="X70" s="56"/>
      <c r="Y70" s="169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</row>
    <row r="71" spans="1:30" ht="18">
      <c r="A71" s="62"/>
      <c r="B71" s="62"/>
      <c r="C71" s="58"/>
      <c r="D71" s="17"/>
      <c r="E71" s="16"/>
      <c r="F71" s="25"/>
      <c r="G71" s="26"/>
      <c r="H71" s="25"/>
      <c r="I71" s="26"/>
      <c r="J71" s="25"/>
      <c r="K71" s="165"/>
      <c r="L71" s="51"/>
      <c r="M71" s="27"/>
      <c r="N71" s="25"/>
      <c r="O71" s="169"/>
      <c r="P71" s="104"/>
      <c r="Q71" s="105"/>
      <c r="R71" s="25"/>
      <c r="S71" s="169"/>
      <c r="T71" s="56"/>
      <c r="U71" s="26"/>
      <c r="V71" s="159"/>
      <c r="W71" s="159"/>
      <c r="X71" s="56"/>
      <c r="Y71" s="169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</row>
    <row r="72" spans="1:30" ht="18">
      <c r="A72" s="62"/>
      <c r="B72" s="62"/>
      <c r="C72" s="58"/>
      <c r="D72" s="17"/>
      <c r="E72" s="16"/>
      <c r="F72" s="25"/>
      <c r="G72" s="26"/>
      <c r="H72" s="25"/>
      <c r="I72" s="26"/>
      <c r="J72" s="25"/>
      <c r="K72" s="165"/>
      <c r="L72" s="51"/>
      <c r="M72" s="27"/>
      <c r="N72" s="25"/>
      <c r="O72" s="169"/>
      <c r="P72" s="104"/>
      <c r="Q72" s="105"/>
      <c r="R72" s="25"/>
      <c r="S72" s="169"/>
      <c r="T72" s="56"/>
      <c r="U72" s="26"/>
      <c r="V72" s="159"/>
      <c r="W72" s="159"/>
      <c r="X72" s="56"/>
      <c r="Y72" s="169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</row>
    <row r="73" spans="1:30" ht="18">
      <c r="A73" s="62"/>
      <c r="B73" s="62"/>
      <c r="C73" s="58"/>
      <c r="D73" s="17"/>
      <c r="E73" s="16"/>
      <c r="F73" s="25"/>
      <c r="G73" s="26"/>
      <c r="H73" s="25"/>
      <c r="I73" s="26"/>
      <c r="J73" s="25"/>
      <c r="K73" s="165"/>
      <c r="L73" s="51"/>
      <c r="M73" s="27"/>
      <c r="N73" s="25"/>
      <c r="O73" s="169"/>
      <c r="P73" s="104"/>
      <c r="Q73" s="105"/>
      <c r="R73" s="25"/>
      <c r="S73" s="169"/>
      <c r="T73" s="56"/>
      <c r="U73" s="26"/>
      <c r="V73" s="159"/>
      <c r="W73" s="159"/>
      <c r="X73" s="56"/>
      <c r="Y73" s="169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</row>
    <row r="74" spans="1:30" ht="18">
      <c r="A74" s="62"/>
      <c r="B74" s="62"/>
      <c r="C74" s="58"/>
      <c r="D74" s="17"/>
      <c r="E74" s="16"/>
      <c r="F74" s="25"/>
      <c r="G74" s="26"/>
      <c r="H74" s="25"/>
      <c r="I74" s="26"/>
      <c r="J74" s="25"/>
      <c r="K74" s="165"/>
      <c r="L74" s="51"/>
      <c r="M74" s="27"/>
      <c r="N74" s="25"/>
      <c r="O74" s="169"/>
      <c r="P74" s="104"/>
      <c r="Q74" s="105"/>
      <c r="R74" s="25"/>
      <c r="S74" s="169"/>
      <c r="T74" s="56"/>
      <c r="U74" s="26"/>
      <c r="V74" s="159"/>
      <c r="W74" s="159"/>
      <c r="X74" s="56"/>
      <c r="Y74" s="169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  <row r="75" spans="1:30" ht="18">
      <c r="A75" s="62"/>
      <c r="B75" s="62"/>
      <c r="C75" s="58"/>
      <c r="D75" s="17"/>
      <c r="E75" s="16"/>
      <c r="F75" s="25"/>
      <c r="G75" s="26"/>
      <c r="H75" s="25"/>
      <c r="I75" s="26"/>
      <c r="J75" s="25"/>
      <c r="K75" s="165"/>
      <c r="L75" s="51"/>
      <c r="M75" s="27"/>
      <c r="N75" s="25"/>
      <c r="O75" s="169"/>
      <c r="P75" s="104"/>
      <c r="Q75" s="105"/>
      <c r="R75" s="25"/>
      <c r="S75" s="169"/>
      <c r="T75" s="56"/>
      <c r="U75" s="26"/>
      <c r="V75" s="159"/>
      <c r="W75" s="159"/>
      <c r="X75" s="56"/>
      <c r="Y75" s="169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</row>
    <row r="76" spans="1:30" ht="18">
      <c r="A76" s="62"/>
      <c r="B76" s="62"/>
      <c r="C76" s="58"/>
      <c r="D76" s="17"/>
      <c r="E76" s="16"/>
      <c r="F76" s="25"/>
      <c r="G76" s="26"/>
      <c r="H76" s="25"/>
      <c r="I76" s="26"/>
      <c r="J76" s="25"/>
      <c r="K76" s="165"/>
      <c r="L76" s="51"/>
      <c r="M76" s="27"/>
      <c r="N76" s="25"/>
      <c r="O76" s="169"/>
      <c r="P76" s="104"/>
      <c r="Q76" s="105"/>
      <c r="R76" s="25"/>
      <c r="S76" s="169"/>
      <c r="T76" s="56"/>
      <c r="U76" s="26"/>
      <c r="V76" s="159"/>
      <c r="W76" s="159"/>
      <c r="X76" s="56"/>
      <c r="Y76" s="169"/>
      <c r="Z76" s="25"/>
      <c r="AA76" s="26"/>
      <c r="AB76" s="4">
        <f t="shared" si="5"/>
        <v>0</v>
      </c>
      <c r="AC76" s="3">
        <f t="shared" si="6"/>
        <v>0</v>
      </c>
      <c r="AD76" s="23">
        <f t="shared" si="7"/>
        <v>74</v>
      </c>
    </row>
    <row r="77" spans="1:30" ht="18">
      <c r="A77" s="62"/>
      <c r="B77" s="62"/>
      <c r="C77" s="58"/>
      <c r="D77" s="17"/>
      <c r="E77" s="16"/>
      <c r="F77" s="25"/>
      <c r="G77" s="26"/>
      <c r="H77" s="25"/>
      <c r="I77" s="26"/>
      <c r="J77" s="25"/>
      <c r="K77" s="165"/>
      <c r="L77" s="51"/>
      <c r="M77" s="27"/>
      <c r="N77" s="25"/>
      <c r="O77" s="169"/>
      <c r="P77" s="104"/>
      <c r="Q77" s="105"/>
      <c r="R77" s="25"/>
      <c r="S77" s="169"/>
      <c r="T77" s="56"/>
      <c r="U77" s="26"/>
      <c r="V77" s="159"/>
      <c r="W77" s="159"/>
      <c r="X77" s="56"/>
      <c r="Y77" s="169"/>
      <c r="Z77" s="25"/>
      <c r="AA77" s="26"/>
      <c r="AB77" s="4">
        <f t="shared" si="5"/>
        <v>0</v>
      </c>
      <c r="AC77" s="3">
        <f t="shared" si="6"/>
        <v>0</v>
      </c>
      <c r="AD77" s="23">
        <f t="shared" si="7"/>
        <v>75</v>
      </c>
    </row>
    <row r="78" spans="1:30" ht="18">
      <c r="A78" s="62"/>
      <c r="B78" s="62"/>
      <c r="C78" s="58"/>
      <c r="D78" s="17"/>
      <c r="E78" s="16"/>
      <c r="F78" s="25"/>
      <c r="G78" s="26"/>
      <c r="H78" s="25"/>
      <c r="I78" s="26"/>
      <c r="J78" s="25"/>
      <c r="K78" s="165"/>
      <c r="L78" s="51"/>
      <c r="M78" s="27"/>
      <c r="N78" s="25"/>
      <c r="O78" s="169"/>
      <c r="P78" s="104"/>
      <c r="Q78" s="105"/>
      <c r="R78" s="25"/>
      <c r="S78" s="169"/>
      <c r="T78" s="56"/>
      <c r="U78" s="26"/>
      <c r="V78" s="159"/>
      <c r="W78" s="159"/>
      <c r="X78" s="56"/>
      <c r="Y78" s="169"/>
      <c r="Z78" s="25"/>
      <c r="AA78" s="26"/>
      <c r="AB78" s="4">
        <f t="shared" ref="AB78:AB109" si="8">G78+I78+K78*1.5+M78+O78*1.5+Q78+S78*1.5+U78+W78+Y78*1.5+AA78</f>
        <v>0</v>
      </c>
      <c r="AC78" s="3">
        <f t="shared" si="6"/>
        <v>0</v>
      </c>
      <c r="AD78" s="23">
        <f t="shared" si="7"/>
        <v>76</v>
      </c>
    </row>
    <row r="79" spans="1:30" ht="18">
      <c r="A79" s="62"/>
      <c r="B79" s="62"/>
      <c r="C79" s="58"/>
      <c r="D79" s="17"/>
      <c r="E79" s="16"/>
      <c r="F79" s="25"/>
      <c r="G79" s="26"/>
      <c r="H79" s="25"/>
      <c r="I79" s="26"/>
      <c r="J79" s="25"/>
      <c r="K79" s="165"/>
      <c r="L79" s="51"/>
      <c r="M79" s="27"/>
      <c r="N79" s="25"/>
      <c r="O79" s="169"/>
      <c r="P79" s="104"/>
      <c r="Q79" s="105"/>
      <c r="R79" s="25"/>
      <c r="S79" s="169"/>
      <c r="T79" s="56"/>
      <c r="U79" s="26"/>
      <c r="V79" s="159"/>
      <c r="W79" s="159"/>
      <c r="X79" s="56"/>
      <c r="Y79" s="169"/>
      <c r="Z79" s="25"/>
      <c r="AA79" s="26"/>
      <c r="AB79" s="4">
        <f t="shared" si="8"/>
        <v>0</v>
      </c>
      <c r="AC79" s="3">
        <f t="shared" si="6"/>
        <v>0</v>
      </c>
      <c r="AD79" s="23">
        <f t="shared" si="7"/>
        <v>77</v>
      </c>
    </row>
    <row r="80" spans="1:30" ht="18">
      <c r="A80" s="62"/>
      <c r="B80" s="62"/>
      <c r="C80" s="58"/>
      <c r="D80" s="17"/>
      <c r="E80" s="16"/>
      <c r="F80" s="25"/>
      <c r="G80" s="26"/>
      <c r="H80" s="25"/>
      <c r="I80" s="26"/>
      <c r="J80" s="25"/>
      <c r="K80" s="165"/>
      <c r="L80" s="51"/>
      <c r="M80" s="27"/>
      <c r="N80" s="25"/>
      <c r="O80" s="169"/>
      <c r="P80" s="104"/>
      <c r="Q80" s="105"/>
      <c r="R80" s="25"/>
      <c r="S80" s="169"/>
      <c r="T80" s="56"/>
      <c r="U80" s="26"/>
      <c r="V80" s="159"/>
      <c r="W80" s="159"/>
      <c r="X80" s="56"/>
      <c r="Y80" s="169"/>
      <c r="Z80" s="25"/>
      <c r="AA80" s="26"/>
      <c r="AB80" s="4">
        <f t="shared" si="8"/>
        <v>0</v>
      </c>
      <c r="AC80" s="3">
        <f t="shared" si="6"/>
        <v>0</v>
      </c>
      <c r="AD80" s="23">
        <f t="shared" si="7"/>
        <v>78</v>
      </c>
    </row>
    <row r="81" spans="1:30" ht="18">
      <c r="A81" s="62"/>
      <c r="B81" s="62"/>
      <c r="C81" s="58"/>
      <c r="D81" s="17"/>
      <c r="E81" s="16"/>
      <c r="F81" s="25"/>
      <c r="G81" s="26"/>
      <c r="H81" s="25"/>
      <c r="I81" s="26"/>
      <c r="J81" s="25"/>
      <c r="K81" s="165"/>
      <c r="L81" s="51"/>
      <c r="M81" s="27"/>
      <c r="N81" s="25"/>
      <c r="O81" s="169"/>
      <c r="P81" s="104"/>
      <c r="Q81" s="105"/>
      <c r="R81" s="25"/>
      <c r="S81" s="169"/>
      <c r="T81" s="56"/>
      <c r="U81" s="26"/>
      <c r="V81" s="159"/>
      <c r="W81" s="159"/>
      <c r="X81" s="56"/>
      <c r="Y81" s="169"/>
      <c r="Z81" s="25"/>
      <c r="AA81" s="26"/>
      <c r="AB81" s="4">
        <f t="shared" si="8"/>
        <v>0</v>
      </c>
      <c r="AC81" s="3">
        <f t="shared" si="6"/>
        <v>0</v>
      </c>
      <c r="AD81" s="23">
        <f t="shared" si="7"/>
        <v>79</v>
      </c>
    </row>
    <row r="82" spans="1:30" ht="18">
      <c r="A82" s="62"/>
      <c r="B82" s="62"/>
      <c r="C82" s="58"/>
      <c r="D82" s="17"/>
      <c r="E82" s="16"/>
      <c r="F82" s="25"/>
      <c r="G82" s="26"/>
      <c r="H82" s="25"/>
      <c r="I82" s="26"/>
      <c r="J82" s="25"/>
      <c r="K82" s="165"/>
      <c r="L82" s="51"/>
      <c r="M82" s="27"/>
      <c r="N82" s="25"/>
      <c r="O82" s="169"/>
      <c r="P82" s="104"/>
      <c r="Q82" s="105"/>
      <c r="R82" s="25"/>
      <c r="S82" s="169"/>
      <c r="T82" s="56"/>
      <c r="U82" s="26"/>
      <c r="V82" s="159"/>
      <c r="W82" s="159"/>
      <c r="X82" s="56"/>
      <c r="Y82" s="169"/>
      <c r="Z82" s="25"/>
      <c r="AA82" s="26"/>
      <c r="AB82" s="4">
        <f t="shared" si="8"/>
        <v>0</v>
      </c>
      <c r="AC82" s="3">
        <f t="shared" si="6"/>
        <v>0</v>
      </c>
      <c r="AD82" s="23">
        <f t="shared" si="7"/>
        <v>80</v>
      </c>
    </row>
    <row r="83" spans="1:30" ht="18">
      <c r="A83" s="62"/>
      <c r="B83" s="62"/>
      <c r="C83" s="58"/>
      <c r="D83" s="17"/>
      <c r="E83" s="16"/>
      <c r="F83" s="25"/>
      <c r="G83" s="26"/>
      <c r="H83" s="25"/>
      <c r="I83" s="26"/>
      <c r="J83" s="25"/>
      <c r="K83" s="165"/>
      <c r="L83" s="51"/>
      <c r="M83" s="27"/>
      <c r="N83" s="25"/>
      <c r="O83" s="169"/>
      <c r="P83" s="104"/>
      <c r="Q83" s="105"/>
      <c r="R83" s="25"/>
      <c r="S83" s="169"/>
      <c r="T83" s="56"/>
      <c r="U83" s="26"/>
      <c r="V83" s="159"/>
      <c r="W83" s="159"/>
      <c r="X83" s="56"/>
      <c r="Y83" s="169"/>
      <c r="Z83" s="25"/>
      <c r="AA83" s="26"/>
      <c r="AB83" s="4">
        <f t="shared" si="8"/>
        <v>0</v>
      </c>
      <c r="AC83" s="3">
        <f t="shared" si="6"/>
        <v>0</v>
      </c>
      <c r="AD83" s="23">
        <f t="shared" si="7"/>
        <v>81</v>
      </c>
    </row>
    <row r="84" spans="1:30" ht="18">
      <c r="A84" s="62"/>
      <c r="B84" s="62"/>
      <c r="C84" s="58"/>
      <c r="D84" s="17"/>
      <c r="E84" s="16"/>
      <c r="F84" s="25"/>
      <c r="G84" s="26"/>
      <c r="H84" s="25"/>
      <c r="I84" s="26"/>
      <c r="J84" s="25"/>
      <c r="K84" s="165"/>
      <c r="L84" s="51"/>
      <c r="M84" s="27"/>
      <c r="N84" s="25"/>
      <c r="O84" s="169"/>
      <c r="P84" s="104"/>
      <c r="Q84" s="105"/>
      <c r="R84" s="25"/>
      <c r="S84" s="169"/>
      <c r="T84" s="56"/>
      <c r="U84" s="26"/>
      <c r="V84" s="159"/>
      <c r="W84" s="159"/>
      <c r="X84" s="56"/>
      <c r="Y84" s="169"/>
      <c r="Z84" s="25"/>
      <c r="AA84" s="26"/>
      <c r="AB84" s="4">
        <f t="shared" si="8"/>
        <v>0</v>
      </c>
      <c r="AC84" s="3">
        <f t="shared" si="6"/>
        <v>0</v>
      </c>
      <c r="AD84" s="23">
        <f t="shared" si="7"/>
        <v>82</v>
      </c>
    </row>
    <row r="85" spans="1:30" ht="18">
      <c r="A85" s="62"/>
      <c r="B85" s="62"/>
      <c r="C85" s="58"/>
      <c r="D85" s="17"/>
      <c r="E85" s="16"/>
      <c r="F85" s="25"/>
      <c r="G85" s="26"/>
      <c r="H85" s="25"/>
      <c r="I85" s="26"/>
      <c r="J85" s="25"/>
      <c r="K85" s="165"/>
      <c r="L85" s="51"/>
      <c r="M85" s="27"/>
      <c r="N85" s="25"/>
      <c r="O85" s="169"/>
      <c r="P85" s="104"/>
      <c r="Q85" s="105"/>
      <c r="R85" s="25"/>
      <c r="S85" s="169"/>
      <c r="T85" s="56"/>
      <c r="U85" s="26"/>
      <c r="V85" s="159"/>
      <c r="W85" s="159"/>
      <c r="X85" s="56"/>
      <c r="Y85" s="169"/>
      <c r="Z85" s="25"/>
      <c r="AA85" s="26"/>
      <c r="AB85" s="4">
        <f t="shared" si="8"/>
        <v>0</v>
      </c>
      <c r="AC85" s="3">
        <f t="shared" si="6"/>
        <v>0</v>
      </c>
      <c r="AD85" s="23">
        <f t="shared" si="7"/>
        <v>83</v>
      </c>
    </row>
    <row r="86" spans="1:30" ht="18">
      <c r="A86" s="62"/>
      <c r="B86" s="62"/>
      <c r="C86" s="58"/>
      <c r="D86" s="17"/>
      <c r="E86" s="16"/>
      <c r="F86" s="25"/>
      <c r="G86" s="26"/>
      <c r="H86" s="25"/>
      <c r="I86" s="26"/>
      <c r="J86" s="25"/>
      <c r="K86" s="165"/>
      <c r="L86" s="51"/>
      <c r="M86" s="27"/>
      <c r="N86" s="25"/>
      <c r="O86" s="169"/>
      <c r="P86" s="104"/>
      <c r="Q86" s="105"/>
      <c r="R86" s="25"/>
      <c r="S86" s="169"/>
      <c r="T86" s="56"/>
      <c r="U86" s="26"/>
      <c r="V86" s="159"/>
      <c r="W86" s="159"/>
      <c r="X86" s="56"/>
      <c r="Y86" s="169"/>
      <c r="Z86" s="25"/>
      <c r="AA86" s="26"/>
      <c r="AB86" s="4">
        <f t="shared" si="8"/>
        <v>0</v>
      </c>
      <c r="AC86" s="3">
        <f t="shared" si="6"/>
        <v>0</v>
      </c>
      <c r="AD86" s="23">
        <f t="shared" si="7"/>
        <v>84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E5 C11:E16">
    <cfRule type="expression" dxfId="69" priority="17" stopIfTrue="1">
      <formula>#REF!="F"</formula>
    </cfRule>
    <cfRule type="expression" dxfId="68" priority="18" stopIfTrue="1">
      <formula>#REF!="M"</formula>
    </cfRule>
  </conditionalFormatting>
  <conditionalFormatting sqref="C3:E3 C11:E16">
    <cfRule type="expression" dxfId="67" priority="13" stopIfTrue="1">
      <formula>$I3="F"</formula>
    </cfRule>
    <cfRule type="expression" dxfId="66" priority="14" stopIfTrue="1">
      <formula>$I3="M"</formula>
    </cfRule>
  </conditionalFormatting>
  <conditionalFormatting sqref="C3 C11:E16">
    <cfRule type="expression" dxfId="65" priority="11" stopIfTrue="1">
      <formula>$J3="F"</formula>
    </cfRule>
    <cfRule type="expression" dxfId="64" priority="12" stopIfTrue="1">
      <formula>$J3="M"</formula>
    </cfRule>
  </conditionalFormatting>
  <conditionalFormatting sqref="C3:E3">
    <cfRule type="expression" dxfId="63" priority="9" stopIfTrue="1">
      <formula>$J3="F"</formula>
    </cfRule>
    <cfRule type="expression" dxfId="62" priority="10" stopIfTrue="1">
      <formula>$J3="M"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9"/>
  <sheetViews>
    <sheetView topLeftCell="B1" zoomScale="90" zoomScaleNormal="90" workbookViewId="0">
      <pane ySplit="2" topLeftCell="A3" activePane="bottomLeft" state="frozen"/>
      <selection pane="bottomLeft" activeCell="AF4" sqref="AF4"/>
    </sheetView>
  </sheetViews>
  <sheetFormatPr baseColWidth="10" defaultRowHeight="15"/>
  <cols>
    <col min="1" max="1" width="23.140625" bestFit="1" customWidth="1"/>
    <col min="2" max="2" width="14" bestFit="1" customWidth="1"/>
    <col min="3" max="3" width="15.42578125" bestFit="1" customWidth="1"/>
    <col min="5" max="5" width="19.57031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</cols>
  <sheetData>
    <row r="1" spans="1:31" ht="15" customHeight="1">
      <c r="B1" t="s">
        <v>710</v>
      </c>
      <c r="C1" s="190" t="s">
        <v>46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 t="s">
        <v>722</v>
      </c>
      <c r="B3" s="65">
        <v>35895</v>
      </c>
      <c r="C3" s="62" t="s">
        <v>25</v>
      </c>
      <c r="D3" s="62" t="s">
        <v>122</v>
      </c>
      <c r="E3" s="62" t="s">
        <v>670</v>
      </c>
      <c r="F3" s="67">
        <v>1</v>
      </c>
      <c r="G3" s="26">
        <v>100</v>
      </c>
      <c r="H3" s="25"/>
      <c r="I3" s="26"/>
      <c r="J3" s="25">
        <v>1</v>
      </c>
      <c r="K3" s="165">
        <v>100</v>
      </c>
      <c r="L3" s="51">
        <v>5</v>
      </c>
      <c r="M3" s="142">
        <v>50</v>
      </c>
      <c r="N3" s="25">
        <v>2</v>
      </c>
      <c r="O3" s="169">
        <v>80</v>
      </c>
      <c r="P3" s="104"/>
      <c r="Q3" s="105"/>
      <c r="R3" s="25">
        <v>2</v>
      </c>
      <c r="S3" s="169">
        <v>80</v>
      </c>
      <c r="T3" s="56">
        <v>4</v>
      </c>
      <c r="U3" s="26">
        <v>65</v>
      </c>
      <c r="V3" s="159"/>
      <c r="W3" s="159"/>
      <c r="X3" s="56"/>
      <c r="Y3" s="169"/>
      <c r="Z3" s="25"/>
      <c r="AA3" s="26"/>
      <c r="AB3" s="4">
        <f>G3+I3+K3*1.5+M3+O3*1.5+Q3+S3*1.5+U3+W3+Y3*1.5+AA3-M3</f>
        <v>555</v>
      </c>
      <c r="AC3" s="3">
        <f t="shared" ref="AC3:AC29" si="0">G3+I3+K3+M3+O3+Q3+S3+AA3</f>
        <v>410</v>
      </c>
      <c r="AD3" s="23">
        <v>1</v>
      </c>
      <c r="AE3" s="134">
        <v>6</v>
      </c>
    </row>
    <row r="4" spans="1:31" ht="18">
      <c r="A4" s="114" t="s">
        <v>1306</v>
      </c>
      <c r="B4" s="118">
        <v>1997</v>
      </c>
      <c r="C4" s="114" t="s">
        <v>1307</v>
      </c>
      <c r="D4" s="119" t="s">
        <v>882</v>
      </c>
      <c r="E4" s="16" t="s">
        <v>1308</v>
      </c>
      <c r="F4" s="25"/>
      <c r="G4" s="26"/>
      <c r="H4" s="25"/>
      <c r="I4" s="26"/>
      <c r="J4" s="25"/>
      <c r="K4" s="165"/>
      <c r="L4" s="51">
        <v>9</v>
      </c>
      <c r="M4" s="27">
        <v>40</v>
      </c>
      <c r="N4" s="25">
        <v>1</v>
      </c>
      <c r="O4" s="169">
        <v>100</v>
      </c>
      <c r="P4" s="104"/>
      <c r="Q4" s="105"/>
      <c r="R4" s="25">
        <v>1</v>
      </c>
      <c r="S4" s="169">
        <v>100</v>
      </c>
      <c r="T4" s="56"/>
      <c r="U4" s="26"/>
      <c r="V4" s="159"/>
      <c r="W4" s="159"/>
      <c r="X4" s="56">
        <v>1</v>
      </c>
      <c r="Y4" s="169">
        <v>100</v>
      </c>
      <c r="Z4" s="25"/>
      <c r="AA4" s="26"/>
      <c r="AB4" s="4">
        <f>G4+I4+K4*1.5+M4+O4*1.5+Q4+S4*1.5+U4+W4+Y4*1.5+AA4</f>
        <v>490</v>
      </c>
      <c r="AC4" s="3">
        <f t="shared" si="0"/>
        <v>240</v>
      </c>
      <c r="AD4" s="23">
        <f t="shared" ref="AD4:AD29" si="1">1+AD3</f>
        <v>2</v>
      </c>
      <c r="AE4" s="33">
        <v>4</v>
      </c>
    </row>
    <row r="5" spans="1:31" ht="18">
      <c r="A5" s="62" t="s">
        <v>775</v>
      </c>
      <c r="B5" s="65">
        <v>35783</v>
      </c>
      <c r="C5" s="62" t="s">
        <v>773</v>
      </c>
      <c r="D5" s="62" t="s">
        <v>774</v>
      </c>
      <c r="E5" s="62" t="s">
        <v>241</v>
      </c>
      <c r="F5" s="25">
        <v>1</v>
      </c>
      <c r="G5" s="26">
        <v>100</v>
      </c>
      <c r="H5" s="25"/>
      <c r="I5" s="26"/>
      <c r="J5" s="25">
        <v>2</v>
      </c>
      <c r="K5" s="165">
        <v>80</v>
      </c>
      <c r="L5" s="51"/>
      <c r="M5" s="27"/>
      <c r="N5" s="25">
        <v>4</v>
      </c>
      <c r="O5" s="169">
        <v>55</v>
      </c>
      <c r="P5" s="104"/>
      <c r="Q5" s="105"/>
      <c r="R5" s="25">
        <v>5</v>
      </c>
      <c r="S5" s="170">
        <v>50</v>
      </c>
      <c r="T5" s="56">
        <v>2</v>
      </c>
      <c r="U5" s="26">
        <v>100</v>
      </c>
      <c r="V5" s="159"/>
      <c r="W5" s="159"/>
      <c r="X5" s="56">
        <v>4</v>
      </c>
      <c r="Y5" s="169">
        <v>55</v>
      </c>
      <c r="Z5" s="25"/>
      <c r="AA5" s="26"/>
      <c r="AB5" s="4">
        <f>G5+I5+K5*1.5+M5+O5*1.5+Q5+S5*1.5+U5+W5+Y5*1.5+AA5-S5*1.5</f>
        <v>485</v>
      </c>
      <c r="AC5" s="3">
        <f t="shared" si="0"/>
        <v>285</v>
      </c>
      <c r="AD5" s="23">
        <f t="shared" si="1"/>
        <v>3</v>
      </c>
      <c r="AE5" s="134">
        <v>6</v>
      </c>
    </row>
    <row r="6" spans="1:31" ht="18">
      <c r="A6" s="62" t="s">
        <v>725</v>
      </c>
      <c r="B6" s="65">
        <v>36088</v>
      </c>
      <c r="C6" s="70" t="s">
        <v>67</v>
      </c>
      <c r="D6" s="62" t="s">
        <v>196</v>
      </c>
      <c r="E6" s="62" t="s">
        <v>589</v>
      </c>
      <c r="F6" s="67">
        <v>3</v>
      </c>
      <c r="G6" s="26">
        <v>65</v>
      </c>
      <c r="H6" s="25">
        <v>1</v>
      </c>
      <c r="I6" s="26">
        <v>100</v>
      </c>
      <c r="J6" s="25"/>
      <c r="K6" s="165"/>
      <c r="L6" s="51"/>
      <c r="M6" s="27"/>
      <c r="N6" s="25"/>
      <c r="O6" s="169"/>
      <c r="P6" s="104"/>
      <c r="Q6" s="105"/>
      <c r="R6" s="25">
        <v>4</v>
      </c>
      <c r="S6" s="169">
        <v>55</v>
      </c>
      <c r="T6" s="56">
        <v>3</v>
      </c>
      <c r="U6" s="26">
        <v>80</v>
      </c>
      <c r="V6" s="159"/>
      <c r="W6" s="159"/>
      <c r="X6" s="56"/>
      <c r="Y6" s="169"/>
      <c r="Z6" s="25"/>
      <c r="AA6" s="26"/>
      <c r="AB6" s="4">
        <f t="shared" ref="AB6:AB29" si="2">G6+I6+K6*1.5+M6+O6*1.5+Q6+S6*1.5+U6+W6+Y6*1.5+AA6</f>
        <v>327.5</v>
      </c>
      <c r="AC6" s="3">
        <f t="shared" si="0"/>
        <v>220</v>
      </c>
      <c r="AD6" s="23">
        <f t="shared" si="1"/>
        <v>4</v>
      </c>
      <c r="AE6" s="33">
        <v>4</v>
      </c>
    </row>
    <row r="7" spans="1:31" ht="18">
      <c r="A7" s="62"/>
      <c r="B7" s="65">
        <v>35546</v>
      </c>
      <c r="C7" s="177" t="s">
        <v>1373</v>
      </c>
      <c r="D7" s="178" t="s">
        <v>1372</v>
      </c>
      <c r="E7" s="16" t="s">
        <v>1374</v>
      </c>
      <c r="F7" s="35"/>
      <c r="G7" s="26"/>
      <c r="H7" s="25"/>
      <c r="I7" s="26"/>
      <c r="J7" s="25"/>
      <c r="K7" s="165"/>
      <c r="L7" s="51"/>
      <c r="M7" s="27"/>
      <c r="N7" s="25">
        <v>3</v>
      </c>
      <c r="O7" s="169">
        <v>65</v>
      </c>
      <c r="P7" s="104"/>
      <c r="Q7" s="105"/>
      <c r="R7" s="25">
        <v>3</v>
      </c>
      <c r="S7" s="169">
        <v>65</v>
      </c>
      <c r="T7" s="56"/>
      <c r="U7" s="26"/>
      <c r="V7" s="159"/>
      <c r="W7" s="159"/>
      <c r="X7" s="56">
        <v>2</v>
      </c>
      <c r="Y7" s="169">
        <v>80</v>
      </c>
      <c r="Z7" s="25"/>
      <c r="AA7" s="26"/>
      <c r="AB7" s="4">
        <f t="shared" si="2"/>
        <v>315</v>
      </c>
      <c r="AC7" s="3">
        <f t="shared" si="0"/>
        <v>130</v>
      </c>
      <c r="AD7" s="23">
        <f t="shared" si="1"/>
        <v>5</v>
      </c>
      <c r="AE7" s="33">
        <v>3</v>
      </c>
    </row>
    <row r="8" spans="1:31" ht="18">
      <c r="A8" s="62" t="s">
        <v>730</v>
      </c>
      <c r="B8" s="65">
        <v>36041</v>
      </c>
      <c r="C8" s="62" t="s">
        <v>717</v>
      </c>
      <c r="D8" s="62" t="s">
        <v>718</v>
      </c>
      <c r="E8" s="62" t="s">
        <v>241</v>
      </c>
      <c r="F8" s="66">
        <v>5</v>
      </c>
      <c r="G8" s="26">
        <v>50</v>
      </c>
      <c r="H8" s="25"/>
      <c r="I8" s="26"/>
      <c r="J8" s="25">
        <v>3</v>
      </c>
      <c r="K8" s="165">
        <v>65</v>
      </c>
      <c r="L8" s="51"/>
      <c r="M8" s="27"/>
      <c r="N8" s="25"/>
      <c r="O8" s="169"/>
      <c r="P8" s="104"/>
      <c r="Q8" s="105"/>
      <c r="R8" s="25"/>
      <c r="S8" s="169"/>
      <c r="T8" s="56"/>
      <c r="U8" s="26"/>
      <c r="V8" s="159"/>
      <c r="W8" s="159"/>
      <c r="X8" s="56"/>
      <c r="Y8" s="169"/>
      <c r="Z8" s="25"/>
      <c r="AA8" s="26"/>
      <c r="AB8" s="4">
        <f t="shared" si="2"/>
        <v>147.5</v>
      </c>
      <c r="AC8" s="3">
        <f t="shared" si="0"/>
        <v>115</v>
      </c>
      <c r="AD8" s="23">
        <f t="shared" si="1"/>
        <v>6</v>
      </c>
      <c r="AE8" s="33">
        <v>2</v>
      </c>
    </row>
    <row r="9" spans="1:31" ht="18">
      <c r="A9" s="62"/>
      <c r="B9" s="180">
        <v>35671</v>
      </c>
      <c r="C9" s="179" t="s">
        <v>674</v>
      </c>
      <c r="D9" s="179" t="s">
        <v>94</v>
      </c>
      <c r="E9" s="16" t="s">
        <v>32</v>
      </c>
      <c r="F9" s="35"/>
      <c r="G9" s="26"/>
      <c r="H9" s="25"/>
      <c r="I9" s="26"/>
      <c r="J9" s="25"/>
      <c r="K9" s="165"/>
      <c r="L9" s="51"/>
      <c r="M9" s="27"/>
      <c r="N9" s="25"/>
      <c r="O9" s="169"/>
      <c r="P9" s="104"/>
      <c r="Q9" s="105"/>
      <c r="R9" s="25"/>
      <c r="S9" s="169"/>
      <c r="T9" s="56"/>
      <c r="U9" s="26"/>
      <c r="V9" s="159"/>
      <c r="W9" s="159"/>
      <c r="X9" s="56">
        <v>3</v>
      </c>
      <c r="Y9" s="169">
        <v>65</v>
      </c>
      <c r="Z9" s="25"/>
      <c r="AA9" s="26"/>
      <c r="AB9" s="4">
        <f t="shared" si="2"/>
        <v>97.5</v>
      </c>
      <c r="AC9" s="3">
        <f t="shared" si="0"/>
        <v>0</v>
      </c>
      <c r="AD9" s="23">
        <f t="shared" si="1"/>
        <v>7</v>
      </c>
      <c r="AE9" s="33">
        <v>1</v>
      </c>
    </row>
    <row r="10" spans="1:31" ht="18">
      <c r="A10" s="62" t="s">
        <v>570</v>
      </c>
      <c r="B10" s="65">
        <v>35746</v>
      </c>
      <c r="C10" s="62" t="s">
        <v>676</v>
      </c>
      <c r="D10" s="62" t="s">
        <v>781</v>
      </c>
      <c r="E10" s="62" t="s">
        <v>589</v>
      </c>
      <c r="F10" s="66">
        <v>3</v>
      </c>
      <c r="G10" s="26">
        <v>65</v>
      </c>
      <c r="H10" s="25"/>
      <c r="I10" s="26"/>
      <c r="J10" s="25"/>
      <c r="K10" s="165"/>
      <c r="L10" s="51"/>
      <c r="M10" s="27"/>
      <c r="N10" s="25"/>
      <c r="O10" s="169"/>
      <c r="P10" s="104"/>
      <c r="Q10" s="105"/>
      <c r="R10" s="25"/>
      <c r="S10" s="169"/>
      <c r="T10" s="56"/>
      <c r="U10" s="26"/>
      <c r="V10" s="159"/>
      <c r="W10" s="159"/>
      <c r="X10" s="56"/>
      <c r="Y10" s="169"/>
      <c r="Z10" s="25"/>
      <c r="AA10" s="26"/>
      <c r="AB10" s="4">
        <f t="shared" si="2"/>
        <v>65</v>
      </c>
      <c r="AC10" s="3">
        <f t="shared" si="0"/>
        <v>65</v>
      </c>
      <c r="AD10" s="23">
        <f t="shared" si="1"/>
        <v>8</v>
      </c>
      <c r="AE10" s="33">
        <v>1</v>
      </c>
    </row>
    <row r="11" spans="1:31" ht="18">
      <c r="A11" s="62" t="s">
        <v>789</v>
      </c>
      <c r="B11" s="65">
        <v>35068</v>
      </c>
      <c r="C11" s="62" t="s">
        <v>148</v>
      </c>
      <c r="D11" s="62" t="s">
        <v>548</v>
      </c>
      <c r="E11" s="62" t="s">
        <v>642</v>
      </c>
      <c r="F11" s="66">
        <v>4</v>
      </c>
      <c r="G11" s="26">
        <v>55</v>
      </c>
      <c r="H11" s="25"/>
      <c r="I11" s="26"/>
      <c r="J11" s="25"/>
      <c r="K11" s="165"/>
      <c r="L11" s="51"/>
      <c r="M11" s="27"/>
      <c r="N11" s="25"/>
      <c r="O11" s="169"/>
      <c r="P11" s="104"/>
      <c r="Q11" s="105"/>
      <c r="R11" s="25"/>
      <c r="S11" s="169"/>
      <c r="T11" s="56"/>
      <c r="U11" s="26"/>
      <c r="V11" s="159"/>
      <c r="W11" s="159"/>
      <c r="X11" s="56"/>
      <c r="Y11" s="169"/>
      <c r="Z11" s="25"/>
      <c r="AA11" s="26"/>
      <c r="AB11" s="4">
        <f t="shared" si="2"/>
        <v>55</v>
      </c>
      <c r="AC11" s="3">
        <f t="shared" si="0"/>
        <v>55</v>
      </c>
      <c r="AD11" s="23">
        <f t="shared" si="1"/>
        <v>9</v>
      </c>
      <c r="AE11" s="33">
        <v>1</v>
      </c>
    </row>
    <row r="12" spans="1:31" ht="18">
      <c r="A12" s="114" t="s">
        <v>1299</v>
      </c>
      <c r="B12" s="118">
        <v>1997</v>
      </c>
      <c r="C12" s="114" t="s">
        <v>1300</v>
      </c>
      <c r="D12" s="119" t="s">
        <v>73</v>
      </c>
      <c r="E12" s="16" t="s">
        <v>1192</v>
      </c>
      <c r="F12" s="25"/>
      <c r="G12" s="26"/>
      <c r="H12" s="25"/>
      <c r="I12" s="26"/>
      <c r="J12" s="25"/>
      <c r="K12" s="165"/>
      <c r="L12" s="51">
        <v>7</v>
      </c>
      <c r="M12" s="27">
        <v>44</v>
      </c>
      <c r="N12" s="25"/>
      <c r="O12" s="169"/>
      <c r="P12" s="104"/>
      <c r="Q12" s="105"/>
      <c r="R12" s="25"/>
      <c r="S12" s="169"/>
      <c r="T12" s="56"/>
      <c r="U12" s="26"/>
      <c r="V12" s="159"/>
      <c r="W12" s="159"/>
      <c r="X12" s="56"/>
      <c r="Y12" s="169"/>
      <c r="Z12" s="25"/>
      <c r="AA12" s="26"/>
      <c r="AB12" s="4">
        <f t="shared" si="2"/>
        <v>44</v>
      </c>
      <c r="AC12" s="3">
        <f t="shared" si="0"/>
        <v>44</v>
      </c>
      <c r="AD12" s="23">
        <f t="shared" si="1"/>
        <v>10</v>
      </c>
      <c r="AE12" s="33">
        <v>1</v>
      </c>
    </row>
    <row r="13" spans="1:31" ht="18">
      <c r="A13" s="113" t="s">
        <v>1324</v>
      </c>
      <c r="B13" s="118">
        <v>1998</v>
      </c>
      <c r="C13" s="113" t="s">
        <v>1326</v>
      </c>
      <c r="D13" s="114" t="s">
        <v>1325</v>
      </c>
      <c r="E13" s="184" t="s">
        <v>1192</v>
      </c>
      <c r="F13" s="25"/>
      <c r="G13" s="26"/>
      <c r="H13" s="25"/>
      <c r="I13" s="26"/>
      <c r="J13" s="25"/>
      <c r="K13" s="165"/>
      <c r="L13" s="51">
        <v>10</v>
      </c>
      <c r="M13" s="27">
        <v>38</v>
      </c>
      <c r="N13" s="25"/>
      <c r="O13" s="169"/>
      <c r="P13" s="104"/>
      <c r="Q13" s="105"/>
      <c r="R13" s="25"/>
      <c r="S13" s="169"/>
      <c r="T13" s="56"/>
      <c r="U13" s="26"/>
      <c r="V13" s="159"/>
      <c r="W13" s="159"/>
      <c r="X13" s="56"/>
      <c r="Y13" s="169"/>
      <c r="Z13" s="25"/>
      <c r="AA13" s="26"/>
      <c r="AB13" s="4">
        <f t="shared" si="2"/>
        <v>38</v>
      </c>
      <c r="AC13" s="3">
        <f t="shared" si="0"/>
        <v>38</v>
      </c>
      <c r="AD13" s="23">
        <f t="shared" si="1"/>
        <v>11</v>
      </c>
      <c r="AE13" s="33">
        <v>1</v>
      </c>
    </row>
    <row r="14" spans="1:31" ht="18">
      <c r="A14" s="62" t="s">
        <v>198</v>
      </c>
      <c r="C14" s="115" t="s">
        <v>1295</v>
      </c>
      <c r="D14" s="115" t="s">
        <v>94</v>
      </c>
      <c r="E14" s="78" t="s">
        <v>198</v>
      </c>
      <c r="F14" s="25"/>
      <c r="G14" s="26"/>
      <c r="H14" s="25"/>
      <c r="I14" s="26"/>
      <c r="J14" s="25"/>
      <c r="K14" s="165"/>
      <c r="L14" s="51">
        <v>1</v>
      </c>
      <c r="M14" s="27">
        <v>0</v>
      </c>
      <c r="N14" s="25"/>
      <c r="O14" s="169"/>
      <c r="P14" s="104"/>
      <c r="Q14" s="105"/>
      <c r="R14" s="25"/>
      <c r="S14" s="169"/>
      <c r="T14" s="56"/>
      <c r="U14" s="26"/>
      <c r="V14" s="159"/>
      <c r="W14" s="159"/>
      <c r="X14" s="56"/>
      <c r="Y14" s="169"/>
      <c r="Z14" s="25"/>
      <c r="AA14" s="26"/>
      <c r="AB14" s="4">
        <f t="shared" si="2"/>
        <v>0</v>
      </c>
      <c r="AC14" s="3">
        <f t="shared" si="0"/>
        <v>0</v>
      </c>
      <c r="AD14" s="23">
        <f t="shared" si="1"/>
        <v>12</v>
      </c>
      <c r="AE14" s="33">
        <v>1</v>
      </c>
    </row>
    <row r="15" spans="1:31" ht="18">
      <c r="A15" s="62" t="s">
        <v>198</v>
      </c>
      <c r="B15" s="62"/>
      <c r="C15" s="182" t="s">
        <v>1295</v>
      </c>
      <c r="D15" s="183" t="s">
        <v>1296</v>
      </c>
      <c r="E15" s="78" t="s">
        <v>198</v>
      </c>
      <c r="F15" s="25"/>
      <c r="G15" s="26"/>
      <c r="H15" s="25"/>
      <c r="I15" s="26"/>
      <c r="J15" s="25"/>
      <c r="K15" s="165"/>
      <c r="L15" s="51">
        <v>1</v>
      </c>
      <c r="M15" s="27">
        <v>0</v>
      </c>
      <c r="N15" s="25"/>
      <c r="O15" s="169"/>
      <c r="P15" s="104"/>
      <c r="Q15" s="105"/>
      <c r="R15" s="25"/>
      <c r="S15" s="169"/>
      <c r="T15" s="56"/>
      <c r="U15" s="26"/>
      <c r="V15" s="159"/>
      <c r="W15" s="159"/>
      <c r="X15" s="56"/>
      <c r="Y15" s="169"/>
      <c r="Z15" s="25"/>
      <c r="AA15" s="26"/>
      <c r="AB15" s="4">
        <f t="shared" si="2"/>
        <v>0</v>
      </c>
      <c r="AC15" s="3">
        <f t="shared" si="0"/>
        <v>0</v>
      </c>
      <c r="AD15" s="23">
        <f t="shared" si="1"/>
        <v>13</v>
      </c>
      <c r="AE15" s="33">
        <v>1</v>
      </c>
    </row>
    <row r="16" spans="1:31" ht="18">
      <c r="A16" s="62"/>
      <c r="B16" s="62"/>
      <c r="C16" s="61" t="s">
        <v>1476</v>
      </c>
      <c r="D16" s="30" t="s">
        <v>196</v>
      </c>
      <c r="E16" s="16" t="s">
        <v>198</v>
      </c>
      <c r="F16" s="25"/>
      <c r="G16" s="26"/>
      <c r="H16" s="25"/>
      <c r="I16" s="26"/>
      <c r="J16" s="25"/>
      <c r="K16" s="165"/>
      <c r="L16" s="51"/>
      <c r="M16" s="27"/>
      <c r="N16" s="25"/>
      <c r="O16" s="169"/>
      <c r="P16" s="104"/>
      <c r="Q16" s="105"/>
      <c r="R16" s="25"/>
      <c r="S16" s="169"/>
      <c r="T16" s="56">
        <v>1</v>
      </c>
      <c r="U16" s="26">
        <v>0</v>
      </c>
      <c r="V16" s="159"/>
      <c r="W16" s="159"/>
      <c r="X16" s="56"/>
      <c r="Y16" s="169"/>
      <c r="Z16" s="25"/>
      <c r="AA16" s="26"/>
      <c r="AB16" s="4">
        <f t="shared" si="2"/>
        <v>0</v>
      </c>
      <c r="AC16" s="3">
        <f t="shared" si="0"/>
        <v>0</v>
      </c>
      <c r="AD16" s="23">
        <f t="shared" si="1"/>
        <v>14</v>
      </c>
      <c r="AE16" s="33">
        <v>1</v>
      </c>
    </row>
    <row r="17" spans="1:31" ht="18">
      <c r="A17" s="62"/>
      <c r="B17" s="62"/>
      <c r="C17" s="17" t="s">
        <v>1477</v>
      </c>
      <c r="D17" s="17" t="s">
        <v>196</v>
      </c>
      <c r="E17" s="181" t="s">
        <v>1478</v>
      </c>
      <c r="F17" s="25"/>
      <c r="G17" s="26"/>
      <c r="H17" s="25"/>
      <c r="I17" s="26"/>
      <c r="J17" s="25"/>
      <c r="K17" s="165"/>
      <c r="L17" s="51"/>
      <c r="M17" s="27"/>
      <c r="N17" s="25"/>
      <c r="O17" s="169"/>
      <c r="P17" s="104"/>
      <c r="Q17" s="105"/>
      <c r="R17" s="25"/>
      <c r="S17" s="169"/>
      <c r="T17" s="56">
        <v>1</v>
      </c>
      <c r="U17" s="26">
        <v>0</v>
      </c>
      <c r="V17" s="159"/>
      <c r="W17" s="159"/>
      <c r="X17" s="56"/>
      <c r="Y17" s="169"/>
      <c r="Z17" s="25"/>
      <c r="AA17" s="26"/>
      <c r="AB17" s="4">
        <f t="shared" si="2"/>
        <v>0</v>
      </c>
      <c r="AC17" s="3">
        <f t="shared" si="0"/>
        <v>0</v>
      </c>
      <c r="AD17" s="23">
        <f t="shared" si="1"/>
        <v>15</v>
      </c>
      <c r="AE17" s="33">
        <v>1</v>
      </c>
    </row>
    <row r="18" spans="1:31" ht="18">
      <c r="A18" s="62"/>
      <c r="B18" s="62"/>
      <c r="C18" s="58"/>
      <c r="D18" s="17"/>
      <c r="E18" s="16"/>
      <c r="F18" s="25"/>
      <c r="G18" s="26"/>
      <c r="H18" s="25"/>
      <c r="I18" s="26"/>
      <c r="J18" s="25"/>
      <c r="K18" s="165"/>
      <c r="L18" s="51"/>
      <c r="M18" s="27"/>
      <c r="N18" s="25"/>
      <c r="O18" s="169"/>
      <c r="P18" s="104"/>
      <c r="Q18" s="105"/>
      <c r="R18" s="25"/>
      <c r="S18" s="169"/>
      <c r="T18" s="56"/>
      <c r="U18" s="26"/>
      <c r="V18" s="159"/>
      <c r="W18" s="159"/>
      <c r="X18" s="56"/>
      <c r="Y18" s="169"/>
      <c r="Z18" s="25"/>
      <c r="AA18" s="26"/>
      <c r="AB18" s="4">
        <f t="shared" si="2"/>
        <v>0</v>
      </c>
      <c r="AC18" s="3">
        <f t="shared" si="0"/>
        <v>0</v>
      </c>
      <c r="AD18" s="23">
        <f t="shared" si="1"/>
        <v>16</v>
      </c>
      <c r="AE18" s="33"/>
    </row>
    <row r="19" spans="1:31" ht="18">
      <c r="A19" s="62"/>
      <c r="B19" s="62"/>
      <c r="C19" s="60"/>
      <c r="D19" s="28"/>
      <c r="E19" s="16"/>
      <c r="F19" s="25"/>
      <c r="G19" s="26"/>
      <c r="H19" s="25"/>
      <c r="I19" s="26"/>
      <c r="J19" s="25"/>
      <c r="K19" s="165"/>
      <c r="L19" s="51"/>
      <c r="M19" s="27"/>
      <c r="N19" s="25"/>
      <c r="O19" s="169"/>
      <c r="P19" s="104"/>
      <c r="Q19" s="105"/>
      <c r="R19" s="25"/>
      <c r="S19" s="169"/>
      <c r="T19" s="56"/>
      <c r="U19" s="26"/>
      <c r="V19" s="159"/>
      <c r="W19" s="159"/>
      <c r="X19" s="56"/>
      <c r="Y19" s="169"/>
      <c r="Z19" s="25"/>
      <c r="AA19" s="26"/>
      <c r="AB19" s="4">
        <f t="shared" si="2"/>
        <v>0</v>
      </c>
      <c r="AC19" s="3">
        <f t="shared" si="0"/>
        <v>0</v>
      </c>
      <c r="AD19" s="23">
        <f t="shared" si="1"/>
        <v>17</v>
      </c>
      <c r="AE19" s="33"/>
    </row>
    <row r="20" spans="1:31" ht="18">
      <c r="A20" s="62"/>
      <c r="B20" s="62"/>
      <c r="C20" s="58"/>
      <c r="D20" s="17"/>
      <c r="E20" s="16"/>
      <c r="F20" s="25"/>
      <c r="G20" s="26"/>
      <c r="H20" s="25"/>
      <c r="I20" s="26"/>
      <c r="J20" s="25"/>
      <c r="K20" s="165"/>
      <c r="L20" s="51"/>
      <c r="M20" s="27"/>
      <c r="N20" s="25"/>
      <c r="O20" s="169"/>
      <c r="P20" s="104"/>
      <c r="Q20" s="105"/>
      <c r="R20" s="25"/>
      <c r="S20" s="169"/>
      <c r="T20" s="56"/>
      <c r="U20" s="26"/>
      <c r="V20" s="159"/>
      <c r="W20" s="159"/>
      <c r="X20" s="56"/>
      <c r="Y20" s="169"/>
      <c r="Z20" s="25"/>
      <c r="AA20" s="26"/>
      <c r="AB20" s="4">
        <f t="shared" si="2"/>
        <v>0</v>
      </c>
      <c r="AC20" s="3">
        <f t="shared" si="0"/>
        <v>0</v>
      </c>
      <c r="AD20" s="23">
        <f t="shared" si="1"/>
        <v>18</v>
      </c>
      <c r="AE20" s="33"/>
    </row>
    <row r="21" spans="1:31" ht="18">
      <c r="A21" s="62"/>
      <c r="B21" s="62"/>
      <c r="C21" s="58"/>
      <c r="D21" s="17"/>
      <c r="E21" s="16"/>
      <c r="F21" s="25"/>
      <c r="G21" s="26"/>
      <c r="H21" s="25"/>
      <c r="I21" s="26"/>
      <c r="J21" s="25"/>
      <c r="K21" s="165"/>
      <c r="L21" s="51"/>
      <c r="M21" s="27"/>
      <c r="N21" s="25"/>
      <c r="O21" s="169"/>
      <c r="P21" s="104"/>
      <c r="Q21" s="105"/>
      <c r="R21" s="25"/>
      <c r="S21" s="169"/>
      <c r="T21" s="56"/>
      <c r="U21" s="26"/>
      <c r="V21" s="159"/>
      <c r="W21" s="159"/>
      <c r="X21" s="56"/>
      <c r="Y21" s="169"/>
      <c r="Z21" s="25"/>
      <c r="AA21" s="26"/>
      <c r="AB21" s="4">
        <f t="shared" si="2"/>
        <v>0</v>
      </c>
      <c r="AC21" s="3">
        <f t="shared" si="0"/>
        <v>0</v>
      </c>
      <c r="AD21" s="23">
        <f t="shared" si="1"/>
        <v>19</v>
      </c>
      <c r="AE21" s="33"/>
    </row>
    <row r="22" spans="1:31" ht="18">
      <c r="A22" s="62"/>
      <c r="B22" s="62"/>
      <c r="C22" s="58"/>
      <c r="D22" s="17"/>
      <c r="E22" s="16"/>
      <c r="F22" s="25"/>
      <c r="G22" s="26"/>
      <c r="H22" s="25"/>
      <c r="I22" s="26"/>
      <c r="J22" s="25"/>
      <c r="K22" s="165"/>
      <c r="L22" s="51"/>
      <c r="M22" s="27"/>
      <c r="N22" s="25"/>
      <c r="O22" s="169"/>
      <c r="P22" s="104"/>
      <c r="Q22" s="105"/>
      <c r="R22" s="25"/>
      <c r="S22" s="169"/>
      <c r="T22" s="56"/>
      <c r="U22" s="26"/>
      <c r="V22" s="159"/>
      <c r="W22" s="159"/>
      <c r="X22" s="56"/>
      <c r="Y22" s="169"/>
      <c r="Z22" s="25"/>
      <c r="AA22" s="26"/>
      <c r="AB22" s="4">
        <f t="shared" si="2"/>
        <v>0</v>
      </c>
      <c r="AC22" s="3">
        <f t="shared" si="0"/>
        <v>0</v>
      </c>
      <c r="AD22" s="23">
        <f t="shared" si="1"/>
        <v>20</v>
      </c>
      <c r="AE22" s="33"/>
    </row>
    <row r="23" spans="1:31" ht="18">
      <c r="A23" s="62"/>
      <c r="B23" s="62"/>
      <c r="C23" s="58"/>
      <c r="D23" s="17"/>
      <c r="E23" s="16"/>
      <c r="F23" s="25"/>
      <c r="G23" s="26"/>
      <c r="H23" s="25"/>
      <c r="I23" s="26"/>
      <c r="J23" s="25"/>
      <c r="K23" s="165"/>
      <c r="L23" s="51"/>
      <c r="M23" s="27"/>
      <c r="N23" s="25"/>
      <c r="O23" s="169"/>
      <c r="P23" s="104"/>
      <c r="Q23" s="105"/>
      <c r="R23" s="25"/>
      <c r="S23" s="169"/>
      <c r="T23" s="56"/>
      <c r="U23" s="26"/>
      <c r="V23" s="159"/>
      <c r="W23" s="159"/>
      <c r="X23" s="56"/>
      <c r="Y23" s="169"/>
      <c r="Z23" s="25"/>
      <c r="AA23" s="26"/>
      <c r="AB23" s="4">
        <f t="shared" si="2"/>
        <v>0</v>
      </c>
      <c r="AC23" s="3">
        <f t="shared" si="0"/>
        <v>0</v>
      </c>
      <c r="AD23" s="23">
        <f t="shared" si="1"/>
        <v>21</v>
      </c>
      <c r="AE23" s="33"/>
    </row>
    <row r="24" spans="1:31" ht="18">
      <c r="A24" s="62"/>
      <c r="B24" s="62"/>
      <c r="C24" s="59"/>
      <c r="D24" s="29"/>
      <c r="E24" s="16"/>
      <c r="F24" s="25"/>
      <c r="G24" s="26"/>
      <c r="H24" s="25"/>
      <c r="I24" s="26"/>
      <c r="J24" s="25"/>
      <c r="K24" s="165"/>
      <c r="L24" s="51"/>
      <c r="M24" s="27"/>
      <c r="N24" s="25"/>
      <c r="O24" s="169"/>
      <c r="P24" s="104"/>
      <c r="Q24" s="105"/>
      <c r="R24" s="25"/>
      <c r="S24" s="169"/>
      <c r="T24" s="56"/>
      <c r="U24" s="26"/>
      <c r="V24" s="159"/>
      <c r="W24" s="159"/>
      <c r="X24" s="56"/>
      <c r="Y24" s="169"/>
      <c r="Z24" s="25"/>
      <c r="AA24" s="26"/>
      <c r="AB24" s="4">
        <f t="shared" si="2"/>
        <v>0</v>
      </c>
      <c r="AC24" s="3">
        <f t="shared" si="0"/>
        <v>0</v>
      </c>
      <c r="AD24" s="23">
        <f t="shared" si="1"/>
        <v>22</v>
      </c>
      <c r="AE24" s="33"/>
    </row>
    <row r="25" spans="1:31" ht="18">
      <c r="A25" s="62"/>
      <c r="B25" s="62"/>
      <c r="C25" s="58"/>
      <c r="D25" s="17"/>
      <c r="E25" s="32"/>
      <c r="F25" s="25"/>
      <c r="G25" s="26"/>
      <c r="H25" s="25"/>
      <c r="I25" s="26"/>
      <c r="J25" s="25"/>
      <c r="K25" s="165"/>
      <c r="L25" s="51"/>
      <c r="M25" s="27"/>
      <c r="N25" s="25"/>
      <c r="O25" s="169"/>
      <c r="P25" s="104"/>
      <c r="Q25" s="105"/>
      <c r="R25" s="25"/>
      <c r="S25" s="169"/>
      <c r="T25" s="56"/>
      <c r="U25" s="26"/>
      <c r="V25" s="159"/>
      <c r="W25" s="159"/>
      <c r="X25" s="56"/>
      <c r="Y25" s="169"/>
      <c r="Z25" s="25"/>
      <c r="AA25" s="26"/>
      <c r="AB25" s="4">
        <f t="shared" si="2"/>
        <v>0</v>
      </c>
      <c r="AC25" s="3">
        <f t="shared" si="0"/>
        <v>0</v>
      </c>
      <c r="AD25" s="23">
        <f t="shared" si="1"/>
        <v>23</v>
      </c>
      <c r="AE25" s="33"/>
    </row>
    <row r="26" spans="1:31" ht="18">
      <c r="A26" s="62"/>
      <c r="B26" s="62"/>
      <c r="C26" s="58"/>
      <c r="D26" s="17"/>
      <c r="E26" s="16"/>
      <c r="F26" s="25"/>
      <c r="G26" s="26"/>
      <c r="H26" s="25"/>
      <c r="I26" s="26"/>
      <c r="J26" s="25"/>
      <c r="K26" s="165"/>
      <c r="L26" s="51"/>
      <c r="M26" s="27"/>
      <c r="N26" s="25"/>
      <c r="O26" s="169"/>
      <c r="P26" s="104"/>
      <c r="Q26" s="105"/>
      <c r="R26" s="25"/>
      <c r="S26" s="169"/>
      <c r="T26" s="56"/>
      <c r="U26" s="26"/>
      <c r="V26" s="159"/>
      <c r="W26" s="159"/>
      <c r="X26" s="56"/>
      <c r="Y26" s="169"/>
      <c r="Z26" s="25"/>
      <c r="AA26" s="26"/>
      <c r="AB26" s="4">
        <f t="shared" si="2"/>
        <v>0</v>
      </c>
      <c r="AC26" s="3">
        <f t="shared" si="0"/>
        <v>0</v>
      </c>
      <c r="AD26" s="23">
        <f t="shared" si="1"/>
        <v>24</v>
      </c>
      <c r="AE26" s="33"/>
    </row>
    <row r="27" spans="1:31" ht="18">
      <c r="A27" s="62"/>
      <c r="B27" s="62"/>
      <c r="C27" s="58"/>
      <c r="D27" s="17"/>
      <c r="E27" s="16"/>
      <c r="F27" s="25"/>
      <c r="G27" s="26"/>
      <c r="H27" s="25"/>
      <c r="I27" s="26"/>
      <c r="J27" s="25"/>
      <c r="K27" s="165"/>
      <c r="L27" s="51"/>
      <c r="M27" s="27"/>
      <c r="N27" s="25"/>
      <c r="O27" s="169"/>
      <c r="P27" s="104"/>
      <c r="Q27" s="105"/>
      <c r="R27" s="25"/>
      <c r="S27" s="169"/>
      <c r="T27" s="56"/>
      <c r="U27" s="26"/>
      <c r="V27" s="159"/>
      <c r="W27" s="159"/>
      <c r="X27" s="56"/>
      <c r="Y27" s="169"/>
      <c r="Z27" s="25"/>
      <c r="AA27" s="26"/>
      <c r="AB27" s="4">
        <f t="shared" si="2"/>
        <v>0</v>
      </c>
      <c r="AC27" s="3">
        <f t="shared" si="0"/>
        <v>0</v>
      </c>
      <c r="AD27" s="23">
        <f t="shared" si="1"/>
        <v>25</v>
      </c>
      <c r="AE27" s="33"/>
    </row>
    <row r="28" spans="1:31" ht="18">
      <c r="A28" s="62"/>
      <c r="B28" s="62"/>
      <c r="C28" s="58"/>
      <c r="D28" s="17"/>
      <c r="E28" s="16"/>
      <c r="F28" s="25"/>
      <c r="G28" s="26"/>
      <c r="H28" s="25"/>
      <c r="I28" s="26"/>
      <c r="J28" s="25"/>
      <c r="K28" s="165"/>
      <c r="L28" s="51"/>
      <c r="M28" s="27"/>
      <c r="N28" s="25"/>
      <c r="O28" s="169"/>
      <c r="P28" s="104"/>
      <c r="Q28" s="105"/>
      <c r="R28" s="25"/>
      <c r="S28" s="169"/>
      <c r="T28" s="56"/>
      <c r="U28" s="26"/>
      <c r="V28" s="159"/>
      <c r="W28" s="159"/>
      <c r="X28" s="56"/>
      <c r="Y28" s="169"/>
      <c r="Z28" s="25"/>
      <c r="AA28" s="26"/>
      <c r="AB28" s="4">
        <f t="shared" si="2"/>
        <v>0</v>
      </c>
      <c r="AC28" s="3">
        <f t="shared" si="0"/>
        <v>0</v>
      </c>
      <c r="AD28" s="23">
        <f t="shared" si="1"/>
        <v>26</v>
      </c>
      <c r="AE28" s="33"/>
    </row>
    <row r="29" spans="1:31" ht="18">
      <c r="A29" s="62"/>
      <c r="B29" s="62"/>
      <c r="C29" s="58"/>
      <c r="D29" s="17"/>
      <c r="E29" s="16"/>
      <c r="F29" s="25"/>
      <c r="G29" s="26"/>
      <c r="H29" s="25"/>
      <c r="I29" s="26"/>
      <c r="J29" s="25"/>
      <c r="K29" s="165"/>
      <c r="L29" s="51"/>
      <c r="M29" s="27"/>
      <c r="N29" s="25"/>
      <c r="O29" s="169"/>
      <c r="P29" s="104"/>
      <c r="Q29" s="105"/>
      <c r="R29" s="25"/>
      <c r="S29" s="169"/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0</v>
      </c>
      <c r="AC29" s="3">
        <f t="shared" si="0"/>
        <v>0</v>
      </c>
      <c r="AD29" s="23">
        <f t="shared" si="1"/>
        <v>27</v>
      </c>
      <c r="AE29" s="33"/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E8 E9:E10">
    <cfRule type="expression" dxfId="61" priority="33" stopIfTrue="1">
      <formula>$I3="F"</formula>
    </cfRule>
    <cfRule type="expression" dxfId="60" priority="34" stopIfTrue="1">
      <formula>$I3="M"</formula>
    </cfRule>
  </conditionalFormatting>
  <conditionalFormatting sqref="C3:E8 E9:E10">
    <cfRule type="expression" dxfId="59" priority="31" stopIfTrue="1">
      <formula>$J3="F"</formula>
    </cfRule>
    <cfRule type="expression" dxfId="58" priority="32" stopIfTrue="1">
      <formula>$J3="M"</formula>
    </cfRule>
  </conditionalFormatting>
  <conditionalFormatting sqref="C4:E4">
    <cfRule type="expression" dxfId="57" priority="27" stopIfTrue="1">
      <formula>$I4="F"</formula>
    </cfRule>
    <cfRule type="expression" dxfId="56" priority="28" stopIfTrue="1">
      <formula>$I4="M"</formula>
    </cfRule>
  </conditionalFormatting>
  <conditionalFormatting sqref="C4">
    <cfRule type="expression" dxfId="55" priority="25" stopIfTrue="1">
      <formula>$J4="F"</formula>
    </cfRule>
    <cfRule type="expression" dxfId="54" priority="26" stopIfTrue="1">
      <formula>$J4="M"</formula>
    </cfRule>
  </conditionalFormatting>
  <conditionalFormatting sqref="C4:E4">
    <cfRule type="expression" dxfId="53" priority="23" stopIfTrue="1">
      <formula>$J4="F"</formula>
    </cfRule>
    <cfRule type="expression" dxfId="52" priority="24" stopIfTrue="1">
      <formula>$J4="M"</formula>
    </cfRule>
  </conditionalFormatting>
  <conditionalFormatting sqref="C5:E5">
    <cfRule type="expression" dxfId="51" priority="21" stopIfTrue="1">
      <formula>$I5="F"</formula>
    </cfRule>
    <cfRule type="expression" dxfId="50" priority="22" stopIfTrue="1">
      <formula>$I5="M"</formula>
    </cfRule>
  </conditionalFormatting>
  <conditionalFormatting sqref="C5">
    <cfRule type="expression" dxfId="49" priority="19" stopIfTrue="1">
      <formula>$J5="F"</formula>
    </cfRule>
    <cfRule type="expression" dxfId="48" priority="20" stopIfTrue="1">
      <formula>$J5="M"</formula>
    </cfRule>
  </conditionalFormatting>
  <conditionalFormatting sqref="C5:E5">
    <cfRule type="expression" dxfId="47" priority="17" stopIfTrue="1">
      <formula>$J5="F"</formula>
    </cfRule>
    <cfRule type="expression" dxfId="46" priority="18" stopIfTrue="1">
      <formula>$J5="M"</formula>
    </cfRule>
  </conditionalFormatting>
  <conditionalFormatting sqref="C6:D8">
    <cfRule type="expression" dxfId="45" priority="15" stopIfTrue="1">
      <formula>$I6="F"</formula>
    </cfRule>
    <cfRule type="expression" dxfId="44" priority="16" stopIfTrue="1">
      <formula>$I6="M"</formula>
    </cfRule>
  </conditionalFormatting>
  <conditionalFormatting sqref="C6:C8">
    <cfRule type="expression" dxfId="43" priority="13" stopIfTrue="1">
      <formula>$J6="F"</formula>
    </cfRule>
    <cfRule type="expression" dxfId="42" priority="14" stopIfTrue="1">
      <formula>$J6="M"</formula>
    </cfRule>
  </conditionalFormatting>
  <conditionalFormatting sqref="C6:D8">
    <cfRule type="expression" dxfId="41" priority="11" stopIfTrue="1">
      <formula>$J6="F"</formula>
    </cfRule>
    <cfRule type="expression" dxfId="40" priority="12" stopIfTrue="1">
      <formula>$J6="M"</formula>
    </cfRule>
  </conditionalFormatting>
  <conditionalFormatting sqref="E6:E10">
    <cfRule type="expression" dxfId="39" priority="9" stopIfTrue="1">
      <formula>$I6="F"</formula>
    </cfRule>
    <cfRule type="expression" dxfId="38" priority="10" stopIfTrue="1">
      <formula>$I6="M"</formula>
    </cfRule>
  </conditionalFormatting>
  <conditionalFormatting sqref="E6:E10">
    <cfRule type="expression" dxfId="37" priority="7" stopIfTrue="1">
      <formula>$J6="F"</formula>
    </cfRule>
    <cfRule type="expression" dxfId="36" priority="8" stopIfTrue="1">
      <formula>$J6="M"</formula>
    </cfRule>
  </conditionalFormatting>
  <conditionalFormatting sqref="C6:E8 E9:E10">
    <cfRule type="expression" dxfId="35" priority="5" stopIfTrue="1">
      <formula>$I6="F"</formula>
    </cfRule>
    <cfRule type="expression" dxfId="34" priority="6" stopIfTrue="1">
      <formula>$I6="M"</formula>
    </cfRule>
  </conditionalFormatting>
  <conditionalFormatting sqref="C6:C8">
    <cfRule type="expression" dxfId="33" priority="3" stopIfTrue="1">
      <formula>$J6="F"</formula>
    </cfRule>
    <cfRule type="expression" dxfId="32" priority="4" stopIfTrue="1">
      <formula>$J6="M"</formula>
    </cfRule>
  </conditionalFormatting>
  <conditionalFormatting sqref="C6:E8 E9:E10">
    <cfRule type="expression" dxfId="31" priority="1" stopIfTrue="1">
      <formula>$J6="F"</formula>
    </cfRule>
    <cfRule type="expression" dxfId="30" priority="2" stopIfTrue="1">
      <formula>$J6="M"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86"/>
  <sheetViews>
    <sheetView topLeftCell="B1" zoomScale="90" zoomScaleNormal="90" workbookViewId="0">
      <pane ySplit="2" topLeftCell="A3" activePane="bottomLeft" state="frozen"/>
      <selection pane="bottomLeft" activeCell="AF14" sqref="AF14"/>
    </sheetView>
  </sheetViews>
  <sheetFormatPr baseColWidth="10" defaultRowHeight="15"/>
  <cols>
    <col min="1" max="1" width="24.140625" bestFit="1" customWidth="1"/>
    <col min="2" max="2" width="14" bestFit="1" customWidth="1"/>
    <col min="3" max="3" width="13.5703125" bestFit="1" customWidth="1"/>
    <col min="4" max="4" width="10.140625" bestFit="1" customWidth="1"/>
    <col min="5" max="5" width="19.8554687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710</v>
      </c>
      <c r="C1" s="190" t="s">
        <v>225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5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 t="s">
        <v>785</v>
      </c>
      <c r="B3" s="65">
        <v>35501</v>
      </c>
      <c r="C3" s="70" t="s">
        <v>777</v>
      </c>
      <c r="D3" s="62" t="s">
        <v>112</v>
      </c>
      <c r="E3" s="62" t="s">
        <v>589</v>
      </c>
      <c r="F3" s="67">
        <v>1</v>
      </c>
      <c r="G3" s="26">
        <v>100</v>
      </c>
      <c r="H3" s="25"/>
      <c r="I3" s="26"/>
      <c r="J3" s="25">
        <v>5</v>
      </c>
      <c r="K3" s="165">
        <v>50</v>
      </c>
      <c r="L3" s="51">
        <v>3</v>
      </c>
      <c r="M3" s="27">
        <v>65</v>
      </c>
      <c r="N3" s="25">
        <v>3</v>
      </c>
      <c r="O3" s="169">
        <v>100</v>
      </c>
      <c r="P3" s="104"/>
      <c r="Q3" s="105"/>
      <c r="R3" s="25">
        <v>11</v>
      </c>
      <c r="S3" s="170">
        <v>36</v>
      </c>
      <c r="T3" s="56"/>
      <c r="U3" s="26"/>
      <c r="V3" s="159"/>
      <c r="W3" s="159"/>
      <c r="X3" s="56">
        <v>3</v>
      </c>
      <c r="Y3" s="169">
        <v>65</v>
      </c>
      <c r="Z3" s="25"/>
      <c r="AA3" s="26"/>
      <c r="AB3" s="4">
        <f>G3+I3+K3*1.5+M3+O3*1.5+Q3+S3*1.5+U3+W3+Y3*1.5+AA3-S3*1.5</f>
        <v>487.5</v>
      </c>
      <c r="AC3" s="3">
        <f t="shared" ref="AC3:AC34" si="0">G3+I3+K3+M3+O3+Q3+S3+AA3</f>
        <v>351</v>
      </c>
      <c r="AD3" s="23">
        <v>1</v>
      </c>
      <c r="AE3" s="134">
        <v>6</v>
      </c>
    </row>
    <row r="4" spans="1:31" ht="18">
      <c r="A4" s="62" t="s">
        <v>786</v>
      </c>
      <c r="B4" s="65">
        <v>35538</v>
      </c>
      <c r="C4" s="70" t="s">
        <v>778</v>
      </c>
      <c r="D4" s="62" t="s">
        <v>54</v>
      </c>
      <c r="E4" s="62" t="s">
        <v>589</v>
      </c>
      <c r="F4" s="67">
        <v>1</v>
      </c>
      <c r="G4" s="26">
        <v>100</v>
      </c>
      <c r="H4" s="25"/>
      <c r="I4" s="26"/>
      <c r="J4" s="25">
        <v>7</v>
      </c>
      <c r="K4" s="165">
        <v>44</v>
      </c>
      <c r="L4" s="51"/>
      <c r="M4" s="27"/>
      <c r="N4" s="25">
        <v>4</v>
      </c>
      <c r="O4" s="169">
        <v>80</v>
      </c>
      <c r="P4" s="104"/>
      <c r="Q4" s="105"/>
      <c r="R4" s="25">
        <v>10</v>
      </c>
      <c r="S4" s="169">
        <v>38</v>
      </c>
      <c r="T4" s="56">
        <v>1</v>
      </c>
      <c r="U4" s="26">
        <v>100</v>
      </c>
      <c r="V4" s="159"/>
      <c r="W4" s="159"/>
      <c r="X4" s="56"/>
      <c r="Y4" s="169"/>
      <c r="Z4" s="25"/>
      <c r="AA4" s="26"/>
      <c r="AB4" s="4">
        <f>G4+I4+K4*1.5+M4+O4*1.5+Q4+S4*1.5+U4+W4+Y4*1.5+AA4</f>
        <v>443</v>
      </c>
      <c r="AC4" s="3">
        <f t="shared" si="0"/>
        <v>262</v>
      </c>
      <c r="AD4" s="23">
        <f t="shared" ref="AD4:AD35" si="1">AD3+1</f>
        <v>2</v>
      </c>
      <c r="AE4" s="134">
        <v>5</v>
      </c>
    </row>
    <row r="5" spans="1:31" ht="18">
      <c r="A5" s="62" t="s">
        <v>1118</v>
      </c>
      <c r="B5" s="65">
        <v>36110</v>
      </c>
      <c r="C5" s="17" t="s">
        <v>1117</v>
      </c>
      <c r="D5" s="17" t="s">
        <v>1108</v>
      </c>
      <c r="E5" s="16" t="s">
        <v>1066</v>
      </c>
      <c r="F5" s="25"/>
      <c r="G5" s="26"/>
      <c r="H5" s="25"/>
      <c r="I5" s="26"/>
      <c r="J5" s="25">
        <v>2</v>
      </c>
      <c r="K5" s="165">
        <v>80</v>
      </c>
      <c r="L5" s="51"/>
      <c r="M5" s="27"/>
      <c r="N5" s="25">
        <v>7</v>
      </c>
      <c r="O5" s="169">
        <v>50</v>
      </c>
      <c r="P5" s="104"/>
      <c r="Q5" s="105"/>
      <c r="R5" s="25">
        <v>3</v>
      </c>
      <c r="S5" s="169">
        <v>65</v>
      </c>
      <c r="T5" s="56"/>
      <c r="U5" s="26"/>
      <c r="V5" s="159"/>
      <c r="W5" s="159"/>
      <c r="X5" s="56">
        <v>1</v>
      </c>
      <c r="Y5" s="169">
        <v>100</v>
      </c>
      <c r="Z5" s="25"/>
      <c r="AA5" s="26"/>
      <c r="AB5" s="4">
        <f>G5+I5+K5*1.5+M5+O5*1.5+Q5+S5*1.5+U5+W5+Y5*1.5+AA5</f>
        <v>442.5</v>
      </c>
      <c r="AC5" s="3">
        <f t="shared" si="0"/>
        <v>195</v>
      </c>
      <c r="AD5" s="23">
        <f t="shared" si="1"/>
        <v>3</v>
      </c>
      <c r="AE5" s="33">
        <v>4</v>
      </c>
    </row>
    <row r="6" spans="1:31" ht="18">
      <c r="A6" s="62" t="s">
        <v>757</v>
      </c>
      <c r="B6" s="65">
        <v>35822</v>
      </c>
      <c r="C6" s="62" t="s">
        <v>148</v>
      </c>
      <c r="D6" s="62" t="s">
        <v>732</v>
      </c>
      <c r="E6" s="62" t="s">
        <v>642</v>
      </c>
      <c r="F6" s="66">
        <v>2</v>
      </c>
      <c r="G6" s="26">
        <v>80</v>
      </c>
      <c r="H6" s="25">
        <v>1</v>
      </c>
      <c r="I6" s="26">
        <v>100</v>
      </c>
      <c r="J6" s="25">
        <v>8</v>
      </c>
      <c r="K6" s="165">
        <v>42</v>
      </c>
      <c r="L6" s="51">
        <v>1</v>
      </c>
      <c r="M6" s="27">
        <v>100</v>
      </c>
      <c r="N6" s="25">
        <v>20</v>
      </c>
      <c r="O6" s="169">
        <v>29</v>
      </c>
      <c r="P6" s="104"/>
      <c r="Q6" s="105"/>
      <c r="R6" s="25"/>
      <c r="S6" s="169"/>
      <c r="T6" s="56">
        <v>10</v>
      </c>
      <c r="U6" s="143">
        <v>38</v>
      </c>
      <c r="V6" s="159"/>
      <c r="W6" s="159"/>
      <c r="X6" s="56"/>
      <c r="Y6" s="169"/>
      <c r="Z6" s="25"/>
      <c r="AA6" s="26"/>
      <c r="AB6" s="4">
        <f>G6+I6+K6*1.5+M6+O6*1.5+Q6+S6*1.5+U6+W6+Y6*1.5+AA6-U6</f>
        <v>386.5</v>
      </c>
      <c r="AC6" s="3">
        <f t="shared" si="0"/>
        <v>351</v>
      </c>
      <c r="AD6" s="23">
        <f t="shared" si="1"/>
        <v>4</v>
      </c>
      <c r="AE6" s="134">
        <v>6</v>
      </c>
    </row>
    <row r="7" spans="1:31" ht="18">
      <c r="A7" s="62" t="s">
        <v>788</v>
      </c>
      <c r="B7" s="65">
        <v>35784</v>
      </c>
      <c r="C7" s="62" t="s">
        <v>780</v>
      </c>
      <c r="D7" s="62" t="s">
        <v>407</v>
      </c>
      <c r="E7" s="62" t="s">
        <v>241</v>
      </c>
      <c r="F7" s="66">
        <v>2</v>
      </c>
      <c r="G7" s="26">
        <v>80</v>
      </c>
      <c r="H7" s="25">
        <v>1</v>
      </c>
      <c r="I7" s="26">
        <v>100</v>
      </c>
      <c r="J7" s="25">
        <v>13</v>
      </c>
      <c r="K7" s="166">
        <v>32</v>
      </c>
      <c r="L7" s="51"/>
      <c r="M7" s="27"/>
      <c r="N7" s="25">
        <v>12</v>
      </c>
      <c r="O7" s="169">
        <v>42</v>
      </c>
      <c r="P7" s="104"/>
      <c r="Q7" s="105"/>
      <c r="R7" s="25">
        <v>13</v>
      </c>
      <c r="S7" s="169">
        <v>32</v>
      </c>
      <c r="T7" s="56">
        <v>3</v>
      </c>
      <c r="U7" s="26">
        <v>65</v>
      </c>
      <c r="V7" s="159"/>
      <c r="W7" s="159"/>
      <c r="X7" s="56">
        <v>6</v>
      </c>
      <c r="Y7" s="169">
        <v>46</v>
      </c>
      <c r="Z7" s="25"/>
      <c r="AA7" s="26"/>
      <c r="AB7" s="4">
        <f>G7+I7+K7*1.5+M7+O7*1.5+Q7+S7*1.5+U7+W7+Y7*1.5+AA7-K7*1.5-S7*1.5</f>
        <v>377</v>
      </c>
      <c r="AC7" s="3">
        <f t="shared" si="0"/>
        <v>286</v>
      </c>
      <c r="AD7" s="23">
        <f t="shared" si="1"/>
        <v>5</v>
      </c>
      <c r="AE7" s="134">
        <v>7</v>
      </c>
    </row>
    <row r="8" spans="1:31" ht="18">
      <c r="A8" s="62" t="s">
        <v>761</v>
      </c>
      <c r="B8" s="65">
        <v>35978</v>
      </c>
      <c r="C8" s="62" t="s">
        <v>195</v>
      </c>
      <c r="D8" s="62" t="s">
        <v>79</v>
      </c>
      <c r="E8" s="62" t="s">
        <v>246</v>
      </c>
      <c r="F8" s="66">
        <v>4</v>
      </c>
      <c r="G8" s="143">
        <v>55</v>
      </c>
      <c r="H8" s="25">
        <v>4</v>
      </c>
      <c r="I8" s="143">
        <v>55</v>
      </c>
      <c r="J8" s="25">
        <v>6</v>
      </c>
      <c r="K8" s="165">
        <v>46</v>
      </c>
      <c r="L8" s="51">
        <v>2</v>
      </c>
      <c r="M8" s="27">
        <v>80</v>
      </c>
      <c r="N8" s="25">
        <v>16</v>
      </c>
      <c r="O8" s="170">
        <v>34</v>
      </c>
      <c r="P8" s="104"/>
      <c r="Q8" s="105"/>
      <c r="R8" s="25">
        <v>7</v>
      </c>
      <c r="S8" s="169">
        <v>44</v>
      </c>
      <c r="T8" s="56">
        <v>2</v>
      </c>
      <c r="U8" s="26">
        <v>80</v>
      </c>
      <c r="V8" s="159"/>
      <c r="W8" s="159"/>
      <c r="X8" s="56">
        <v>5</v>
      </c>
      <c r="Y8" s="169">
        <v>50</v>
      </c>
      <c r="Z8" s="25"/>
      <c r="AA8" s="26"/>
      <c r="AB8" s="4">
        <f>G8+I8+K8*1.5+M8+O8*1.5+Q8+S8*1.5+U8+W8+Y8*1.5+AA8-O8*1.5-G8-I8</f>
        <v>370</v>
      </c>
      <c r="AC8" s="3">
        <f t="shared" si="0"/>
        <v>314</v>
      </c>
      <c r="AD8" s="23">
        <f t="shared" si="1"/>
        <v>6</v>
      </c>
      <c r="AE8" s="134">
        <v>8</v>
      </c>
    </row>
    <row r="9" spans="1:31" ht="18">
      <c r="A9" s="62" t="s">
        <v>1119</v>
      </c>
      <c r="B9" s="65">
        <v>35615</v>
      </c>
      <c r="C9" s="62" t="s">
        <v>1120</v>
      </c>
      <c r="D9" s="62" t="s">
        <v>1108</v>
      </c>
      <c r="E9" s="62" t="s">
        <v>1121</v>
      </c>
      <c r="F9" s="66"/>
      <c r="G9" s="26"/>
      <c r="H9" s="25"/>
      <c r="I9" s="26"/>
      <c r="J9" s="25">
        <v>3</v>
      </c>
      <c r="K9" s="165">
        <v>65</v>
      </c>
      <c r="L9" s="51">
        <v>3</v>
      </c>
      <c r="M9" s="27">
        <v>65</v>
      </c>
      <c r="N9" s="25">
        <v>10</v>
      </c>
      <c r="O9" s="169">
        <v>44</v>
      </c>
      <c r="P9" s="104"/>
      <c r="Q9" s="105"/>
      <c r="R9" s="25"/>
      <c r="S9" s="169"/>
      <c r="T9" s="56">
        <v>6</v>
      </c>
      <c r="U9" s="26">
        <v>46</v>
      </c>
      <c r="V9" s="159"/>
      <c r="W9" s="159"/>
      <c r="X9" s="56">
        <v>4</v>
      </c>
      <c r="Y9" s="169">
        <v>55</v>
      </c>
      <c r="Z9" s="25"/>
      <c r="AA9" s="26"/>
      <c r="AB9" s="4">
        <f>G9+I9+K9*1.5+M9+O9*1.5+Q9+S9*1.5+U9+W9+Y9*1.5+AA9</f>
        <v>357</v>
      </c>
      <c r="AC9" s="3">
        <f t="shared" si="0"/>
        <v>174</v>
      </c>
      <c r="AD9" s="23">
        <f t="shared" si="1"/>
        <v>7</v>
      </c>
      <c r="AE9" s="134">
        <v>5</v>
      </c>
    </row>
    <row r="10" spans="1:31" ht="18">
      <c r="A10" s="62" t="s">
        <v>755</v>
      </c>
      <c r="B10" s="65">
        <v>35816</v>
      </c>
      <c r="C10" s="62" t="s">
        <v>193</v>
      </c>
      <c r="D10" s="62" t="s">
        <v>116</v>
      </c>
      <c r="E10" s="62" t="s">
        <v>371</v>
      </c>
      <c r="F10" s="66">
        <v>1</v>
      </c>
      <c r="G10" s="26">
        <v>100</v>
      </c>
      <c r="H10" s="25"/>
      <c r="I10" s="26"/>
      <c r="J10" s="25"/>
      <c r="K10" s="165"/>
      <c r="L10" s="51"/>
      <c r="M10" s="27"/>
      <c r="N10" s="25">
        <v>5</v>
      </c>
      <c r="O10" s="169">
        <v>65</v>
      </c>
      <c r="P10" s="104"/>
      <c r="Q10" s="105"/>
      <c r="R10" s="25">
        <v>1</v>
      </c>
      <c r="S10" s="169">
        <v>100</v>
      </c>
      <c r="T10" s="56"/>
      <c r="U10" s="26"/>
      <c r="V10" s="159"/>
      <c r="W10" s="159"/>
      <c r="X10" s="56"/>
      <c r="Y10" s="169"/>
      <c r="Z10" s="25"/>
      <c r="AA10" s="26"/>
      <c r="AB10" s="4">
        <f>G10+I10+K10*1.5+M10+O10*1.5+Q10+S10*1.5+U10+W10+Y10*1.5+AA10</f>
        <v>347.5</v>
      </c>
      <c r="AC10" s="3">
        <f t="shared" si="0"/>
        <v>265</v>
      </c>
      <c r="AD10" s="23">
        <f t="shared" si="1"/>
        <v>8</v>
      </c>
      <c r="AE10" s="33">
        <v>3</v>
      </c>
    </row>
    <row r="11" spans="1:31" ht="18">
      <c r="A11" s="62"/>
      <c r="B11" s="65"/>
      <c r="C11" s="62" t="s">
        <v>1380</v>
      </c>
      <c r="D11" s="62" t="s">
        <v>380</v>
      </c>
      <c r="E11" s="62" t="s">
        <v>589</v>
      </c>
      <c r="F11" s="66"/>
      <c r="G11" s="26"/>
      <c r="H11" s="25"/>
      <c r="I11" s="26"/>
      <c r="J11" s="25"/>
      <c r="K11" s="165"/>
      <c r="L11" s="51"/>
      <c r="M11" s="27"/>
      <c r="N11" s="25">
        <v>14</v>
      </c>
      <c r="O11" s="169">
        <v>38</v>
      </c>
      <c r="P11" s="104"/>
      <c r="Q11" s="105"/>
      <c r="R11" s="25">
        <v>6</v>
      </c>
      <c r="S11" s="169">
        <v>46</v>
      </c>
      <c r="T11" s="56">
        <v>1</v>
      </c>
      <c r="U11" s="26">
        <v>100</v>
      </c>
      <c r="V11" s="159"/>
      <c r="W11" s="159"/>
      <c r="X11" s="56">
        <v>2</v>
      </c>
      <c r="Y11" s="169">
        <v>80</v>
      </c>
      <c r="Z11" s="25"/>
      <c r="AA11" s="26"/>
      <c r="AB11" s="4">
        <f>G11+I11+K11*1.5+M11+O11*1.5+Q11+S11*1.5+U11+W11+Y11*1.5+AA11</f>
        <v>346</v>
      </c>
      <c r="AC11" s="3">
        <f t="shared" si="0"/>
        <v>84</v>
      </c>
      <c r="AD11" s="23">
        <f t="shared" si="1"/>
        <v>9</v>
      </c>
      <c r="AE11" s="86">
        <v>4</v>
      </c>
    </row>
    <row r="12" spans="1:31" ht="18">
      <c r="A12" s="62" t="s">
        <v>765</v>
      </c>
      <c r="B12" s="65">
        <v>35986</v>
      </c>
      <c r="C12" s="62" t="s">
        <v>740</v>
      </c>
      <c r="D12" s="62" t="s">
        <v>741</v>
      </c>
      <c r="E12" s="62" t="s">
        <v>739</v>
      </c>
      <c r="F12" s="66">
        <v>6</v>
      </c>
      <c r="G12" s="26">
        <v>46</v>
      </c>
      <c r="H12" s="25"/>
      <c r="I12" s="26"/>
      <c r="J12" s="25">
        <v>1</v>
      </c>
      <c r="K12" s="165">
        <v>100</v>
      </c>
      <c r="L12" s="51"/>
      <c r="M12" s="27"/>
      <c r="N12" s="25"/>
      <c r="O12" s="169"/>
      <c r="P12" s="104"/>
      <c r="Q12" s="105"/>
      <c r="R12" s="25">
        <v>2</v>
      </c>
      <c r="S12" s="169">
        <v>80</v>
      </c>
      <c r="T12" s="56"/>
      <c r="U12" s="26"/>
      <c r="V12" s="159"/>
      <c r="W12" s="159"/>
      <c r="X12" s="56"/>
      <c r="Y12" s="169"/>
      <c r="Z12" s="25"/>
      <c r="AA12" s="26"/>
      <c r="AB12" s="4">
        <f>G12+I12+K12*1.5+M12+O12*1.5+Q12+S12*1.5+U12+W12+Y12*1.5+AA12</f>
        <v>316</v>
      </c>
      <c r="AC12" s="3">
        <f t="shared" si="0"/>
        <v>226</v>
      </c>
      <c r="AD12" s="23">
        <f t="shared" si="1"/>
        <v>10</v>
      </c>
      <c r="AE12" s="33">
        <v>3</v>
      </c>
    </row>
    <row r="13" spans="1:31" ht="18">
      <c r="A13" s="62" t="s">
        <v>758</v>
      </c>
      <c r="B13" s="65">
        <v>35843</v>
      </c>
      <c r="C13" s="62" t="s">
        <v>75</v>
      </c>
      <c r="D13" s="62" t="s">
        <v>733</v>
      </c>
      <c r="E13" s="62" t="s">
        <v>642</v>
      </c>
      <c r="F13" s="66">
        <v>2</v>
      </c>
      <c r="G13" s="26">
        <v>80</v>
      </c>
      <c r="H13" s="25">
        <v>2</v>
      </c>
      <c r="I13" s="26">
        <v>80</v>
      </c>
      <c r="J13" s="25"/>
      <c r="K13" s="165"/>
      <c r="L13" s="51">
        <v>1</v>
      </c>
      <c r="M13" s="27">
        <v>100</v>
      </c>
      <c r="N13" s="25"/>
      <c r="O13" s="169"/>
      <c r="P13" s="104"/>
      <c r="Q13" s="105"/>
      <c r="R13" s="25"/>
      <c r="S13" s="169"/>
      <c r="T13" s="56"/>
      <c r="U13" s="26"/>
      <c r="V13" s="159"/>
      <c r="W13" s="159"/>
      <c r="X13" s="56"/>
      <c r="Y13" s="169"/>
      <c r="Z13" s="25"/>
      <c r="AA13" s="26"/>
      <c r="AB13" s="4">
        <f>G13+I13+K13*1.5+M13+O13*1.5+Q13+S13*1.5+U13+W13+Y13*1.5+AA13</f>
        <v>260</v>
      </c>
      <c r="AC13" s="3">
        <f t="shared" si="0"/>
        <v>260</v>
      </c>
      <c r="AD13" s="23">
        <f t="shared" si="1"/>
        <v>11</v>
      </c>
      <c r="AE13" s="33">
        <v>3</v>
      </c>
    </row>
    <row r="14" spans="1:31" ht="18">
      <c r="A14" s="62" t="s">
        <v>570</v>
      </c>
      <c r="B14" s="65">
        <v>36134</v>
      </c>
      <c r="C14" s="62" t="s">
        <v>676</v>
      </c>
      <c r="D14" s="62" t="s">
        <v>593</v>
      </c>
      <c r="E14" s="62" t="s">
        <v>589</v>
      </c>
      <c r="F14" s="66">
        <v>7</v>
      </c>
      <c r="G14" s="26">
        <v>44</v>
      </c>
      <c r="H14" s="25"/>
      <c r="I14" s="26"/>
      <c r="J14" s="25">
        <v>10</v>
      </c>
      <c r="K14" s="165">
        <v>38</v>
      </c>
      <c r="L14" s="51">
        <v>5</v>
      </c>
      <c r="M14" s="27">
        <v>50</v>
      </c>
      <c r="N14" s="25"/>
      <c r="O14" s="169"/>
      <c r="P14" s="104"/>
      <c r="Q14" s="105"/>
      <c r="R14" s="25">
        <v>18</v>
      </c>
      <c r="S14" s="170">
        <v>27</v>
      </c>
      <c r="T14" s="56">
        <v>7</v>
      </c>
      <c r="U14" s="26">
        <v>44</v>
      </c>
      <c r="V14" s="159"/>
      <c r="W14" s="159"/>
      <c r="X14" s="56">
        <v>8</v>
      </c>
      <c r="Y14" s="169">
        <v>42</v>
      </c>
      <c r="Z14" s="25"/>
      <c r="AA14" s="26"/>
      <c r="AB14" s="4">
        <f>G14+I14+K14*1.5+M14+O14*1.5+Q14+S14*1.5+U14+W14+Y14*1.5+AA14-S14*1.5</f>
        <v>258</v>
      </c>
      <c r="AC14" s="3">
        <f t="shared" si="0"/>
        <v>159</v>
      </c>
      <c r="AD14" s="23">
        <f t="shared" si="1"/>
        <v>12</v>
      </c>
      <c r="AE14" s="134">
        <v>6</v>
      </c>
    </row>
    <row r="15" spans="1:31" ht="18">
      <c r="A15" s="62" t="s">
        <v>1125</v>
      </c>
      <c r="B15" s="65"/>
      <c r="C15" s="62" t="s">
        <v>1124</v>
      </c>
      <c r="D15" s="62" t="s">
        <v>848</v>
      </c>
      <c r="E15" s="62" t="s">
        <v>670</v>
      </c>
      <c r="F15" s="66"/>
      <c r="G15" s="26"/>
      <c r="H15" s="25"/>
      <c r="I15" s="26"/>
      <c r="J15" s="25">
        <v>15</v>
      </c>
      <c r="K15" s="165">
        <v>29</v>
      </c>
      <c r="L15" s="51">
        <v>8</v>
      </c>
      <c r="M15" s="27">
        <v>42</v>
      </c>
      <c r="N15" s="25">
        <v>19</v>
      </c>
      <c r="O15" s="169">
        <v>30</v>
      </c>
      <c r="P15" s="104"/>
      <c r="Q15" s="105"/>
      <c r="R15" s="25">
        <v>19</v>
      </c>
      <c r="S15" s="169">
        <v>26</v>
      </c>
      <c r="T15" s="56">
        <v>8</v>
      </c>
      <c r="U15" s="26">
        <v>42</v>
      </c>
      <c r="V15" s="159"/>
      <c r="W15" s="159"/>
      <c r="X15" s="56"/>
      <c r="Y15" s="169"/>
      <c r="Z15" s="25"/>
      <c r="AA15" s="26"/>
      <c r="AB15" s="4">
        <f t="shared" ref="AB15:AB46" si="2">G15+I15+K15*1.5+M15+O15*1.5+Q15+S15*1.5+U15+W15+Y15*1.5+AA15</f>
        <v>211.5</v>
      </c>
      <c r="AC15" s="3">
        <f t="shared" si="0"/>
        <v>127</v>
      </c>
      <c r="AD15" s="23">
        <f t="shared" si="1"/>
        <v>13</v>
      </c>
      <c r="AE15" s="33">
        <v>4</v>
      </c>
    </row>
    <row r="16" spans="1:31" ht="18">
      <c r="A16" s="114" t="s">
        <v>1303</v>
      </c>
      <c r="B16" s="62">
        <v>1998</v>
      </c>
      <c r="C16" s="114" t="s">
        <v>1305</v>
      </c>
      <c r="D16" s="114" t="s">
        <v>1304</v>
      </c>
      <c r="E16" s="62" t="s">
        <v>670</v>
      </c>
      <c r="F16" s="66"/>
      <c r="G16" s="26"/>
      <c r="H16" s="25"/>
      <c r="I16" s="26"/>
      <c r="J16" s="25"/>
      <c r="K16" s="165"/>
      <c r="L16" s="51">
        <v>8</v>
      </c>
      <c r="M16" s="27">
        <v>42</v>
      </c>
      <c r="N16" s="25"/>
      <c r="O16" s="169"/>
      <c r="P16" s="104"/>
      <c r="Q16" s="105"/>
      <c r="R16" s="25">
        <v>14</v>
      </c>
      <c r="S16" s="169">
        <v>30</v>
      </c>
      <c r="T16" s="56">
        <v>7</v>
      </c>
      <c r="U16" s="26">
        <v>44</v>
      </c>
      <c r="V16" s="159"/>
      <c r="W16" s="159"/>
      <c r="X16" s="56">
        <v>7</v>
      </c>
      <c r="Y16" s="169">
        <v>44</v>
      </c>
      <c r="Z16" s="25"/>
      <c r="AA16" s="26"/>
      <c r="AB16" s="4">
        <f t="shared" si="2"/>
        <v>197</v>
      </c>
      <c r="AC16" s="3">
        <f t="shared" si="0"/>
        <v>72</v>
      </c>
      <c r="AD16" s="23">
        <f t="shared" si="1"/>
        <v>14</v>
      </c>
      <c r="AE16" s="33">
        <v>4</v>
      </c>
    </row>
    <row r="17" spans="1:31" ht="18">
      <c r="A17" s="114" t="s">
        <v>1297</v>
      </c>
      <c r="B17" s="62">
        <v>1998</v>
      </c>
      <c r="C17" s="114" t="s">
        <v>158</v>
      </c>
      <c r="D17" s="114" t="s">
        <v>1298</v>
      </c>
      <c r="E17" s="62" t="s">
        <v>246</v>
      </c>
      <c r="F17" s="66"/>
      <c r="G17" s="26"/>
      <c r="H17" s="25"/>
      <c r="I17" s="26"/>
      <c r="J17" s="25"/>
      <c r="K17" s="165"/>
      <c r="L17" s="51">
        <v>4</v>
      </c>
      <c r="M17" s="27">
        <v>55</v>
      </c>
      <c r="N17" s="25">
        <v>8</v>
      </c>
      <c r="O17" s="169">
        <v>46</v>
      </c>
      <c r="P17" s="104"/>
      <c r="Q17" s="105"/>
      <c r="R17" s="25">
        <v>9</v>
      </c>
      <c r="S17" s="169">
        <v>40</v>
      </c>
      <c r="T17" s="56"/>
      <c r="U17" s="26"/>
      <c r="V17" s="159"/>
      <c r="W17" s="159"/>
      <c r="X17" s="56"/>
      <c r="Y17" s="169"/>
      <c r="Z17" s="25"/>
      <c r="AA17" s="26"/>
      <c r="AB17" s="4">
        <f t="shared" si="2"/>
        <v>184</v>
      </c>
      <c r="AC17" s="3">
        <f t="shared" si="0"/>
        <v>141</v>
      </c>
      <c r="AD17" s="23">
        <f t="shared" si="1"/>
        <v>15</v>
      </c>
      <c r="AE17" s="33">
        <v>3</v>
      </c>
    </row>
    <row r="18" spans="1:31" ht="18">
      <c r="A18" s="62"/>
      <c r="B18" s="65">
        <v>35566</v>
      </c>
      <c r="C18" s="62" t="s">
        <v>1122</v>
      </c>
      <c r="D18" s="62" t="s">
        <v>54</v>
      </c>
      <c r="E18" s="62" t="s">
        <v>443</v>
      </c>
      <c r="F18" s="66"/>
      <c r="G18" s="26"/>
      <c r="H18" s="25"/>
      <c r="I18" s="26"/>
      <c r="J18" s="25">
        <v>4</v>
      </c>
      <c r="K18" s="165">
        <v>55</v>
      </c>
      <c r="L18" s="51">
        <v>9</v>
      </c>
      <c r="M18" s="27">
        <v>40</v>
      </c>
      <c r="N18" s="25"/>
      <c r="O18" s="169"/>
      <c r="P18" s="104"/>
      <c r="Q18" s="105"/>
      <c r="R18" s="25">
        <v>12</v>
      </c>
      <c r="S18" s="169">
        <v>34</v>
      </c>
      <c r="T18" s="56"/>
      <c r="U18" s="26"/>
      <c r="V18" s="159"/>
      <c r="W18" s="159"/>
      <c r="X18" s="56"/>
      <c r="Y18" s="169"/>
      <c r="Z18" s="25"/>
      <c r="AA18" s="26"/>
      <c r="AB18" s="4">
        <f t="shared" si="2"/>
        <v>173.5</v>
      </c>
      <c r="AC18" s="3">
        <f t="shared" si="0"/>
        <v>129</v>
      </c>
      <c r="AD18" s="23">
        <f t="shared" si="1"/>
        <v>16</v>
      </c>
      <c r="AE18" s="33">
        <v>3</v>
      </c>
    </row>
    <row r="19" spans="1:31" ht="18">
      <c r="A19" s="62"/>
      <c r="B19" s="65"/>
      <c r="C19" s="62" t="s">
        <v>587</v>
      </c>
      <c r="D19" s="62" t="s">
        <v>384</v>
      </c>
      <c r="E19" s="62" t="s">
        <v>904</v>
      </c>
      <c r="F19" s="66"/>
      <c r="G19" s="26"/>
      <c r="H19" s="25"/>
      <c r="I19" s="26"/>
      <c r="J19" s="25"/>
      <c r="K19" s="165"/>
      <c r="L19" s="51"/>
      <c r="M19" s="27"/>
      <c r="N19" s="25">
        <v>13</v>
      </c>
      <c r="O19" s="169">
        <v>40</v>
      </c>
      <c r="P19" s="104"/>
      <c r="Q19" s="105"/>
      <c r="R19" s="25">
        <v>8</v>
      </c>
      <c r="S19" s="169">
        <v>42</v>
      </c>
      <c r="T19" s="56">
        <v>5</v>
      </c>
      <c r="U19" s="26">
        <v>50</v>
      </c>
      <c r="V19" s="159"/>
      <c r="W19" s="159"/>
      <c r="X19" s="56"/>
      <c r="Y19" s="169"/>
      <c r="Z19" s="25"/>
      <c r="AA19" s="26"/>
      <c r="AB19" s="4">
        <f t="shared" si="2"/>
        <v>173</v>
      </c>
      <c r="AC19" s="3">
        <f t="shared" si="0"/>
        <v>82</v>
      </c>
      <c r="AD19" s="23">
        <f t="shared" si="1"/>
        <v>17</v>
      </c>
      <c r="AE19" s="86">
        <v>3</v>
      </c>
    </row>
    <row r="20" spans="1:31" ht="18">
      <c r="A20" s="62" t="s">
        <v>708</v>
      </c>
      <c r="B20" s="65">
        <v>35931</v>
      </c>
      <c r="C20" s="62" t="s">
        <v>782</v>
      </c>
      <c r="D20" s="62" t="s">
        <v>783</v>
      </c>
      <c r="E20" s="62" t="s">
        <v>670</v>
      </c>
      <c r="F20" s="66">
        <v>3</v>
      </c>
      <c r="G20" s="26">
        <v>65</v>
      </c>
      <c r="H20" s="25"/>
      <c r="I20" s="26"/>
      <c r="J20" s="25">
        <v>14</v>
      </c>
      <c r="K20" s="165">
        <v>30</v>
      </c>
      <c r="L20" s="51">
        <v>6</v>
      </c>
      <c r="M20" s="27">
        <v>46</v>
      </c>
      <c r="N20" s="25"/>
      <c r="O20" s="169"/>
      <c r="P20" s="104"/>
      <c r="Q20" s="105"/>
      <c r="R20" s="25"/>
      <c r="S20" s="169"/>
      <c r="T20" s="56"/>
      <c r="U20" s="26"/>
      <c r="V20" s="159"/>
      <c r="W20" s="159"/>
      <c r="X20" s="56"/>
      <c r="Y20" s="169"/>
      <c r="Z20" s="25"/>
      <c r="AA20" s="26"/>
      <c r="AB20" s="4">
        <f t="shared" si="2"/>
        <v>156</v>
      </c>
      <c r="AC20" s="3">
        <f t="shared" si="0"/>
        <v>141</v>
      </c>
      <c r="AD20" s="23">
        <f t="shared" si="1"/>
        <v>18</v>
      </c>
      <c r="AE20" s="33">
        <v>3</v>
      </c>
    </row>
    <row r="21" spans="1:31" ht="18">
      <c r="A21" s="62" t="s">
        <v>1123</v>
      </c>
      <c r="B21" s="65">
        <v>35879</v>
      </c>
      <c r="C21" s="70" t="s">
        <v>1064</v>
      </c>
      <c r="D21" s="62" t="s">
        <v>147</v>
      </c>
      <c r="E21" s="62" t="s">
        <v>1066</v>
      </c>
      <c r="F21" s="66"/>
      <c r="G21" s="26"/>
      <c r="H21" s="25"/>
      <c r="I21" s="26"/>
      <c r="J21" s="25">
        <v>9</v>
      </c>
      <c r="K21" s="165">
        <v>40</v>
      </c>
      <c r="L21" s="51"/>
      <c r="M21" s="27"/>
      <c r="N21" s="25">
        <v>6</v>
      </c>
      <c r="O21" s="169">
        <v>55</v>
      </c>
      <c r="P21" s="104"/>
      <c r="Q21" s="105"/>
      <c r="R21" s="25"/>
      <c r="S21" s="169"/>
      <c r="T21" s="56"/>
      <c r="U21" s="26"/>
      <c r="V21" s="159"/>
      <c r="W21" s="159"/>
      <c r="X21" s="56"/>
      <c r="Y21" s="169"/>
      <c r="Z21" s="25"/>
      <c r="AA21" s="26"/>
      <c r="AB21" s="4">
        <f t="shared" si="2"/>
        <v>142.5</v>
      </c>
      <c r="AC21" s="3">
        <f t="shared" si="0"/>
        <v>95</v>
      </c>
      <c r="AD21" s="23">
        <f t="shared" si="1"/>
        <v>19</v>
      </c>
      <c r="AE21" s="33">
        <v>2</v>
      </c>
    </row>
    <row r="22" spans="1:31" ht="18">
      <c r="A22" s="62" t="s">
        <v>787</v>
      </c>
      <c r="B22" s="65">
        <v>35520</v>
      </c>
      <c r="C22" s="62" t="s">
        <v>779</v>
      </c>
      <c r="D22" s="62" t="s">
        <v>384</v>
      </c>
      <c r="E22" s="62" t="s">
        <v>241</v>
      </c>
      <c r="F22" s="66">
        <v>2</v>
      </c>
      <c r="G22" s="26">
        <v>80</v>
      </c>
      <c r="H22" s="25"/>
      <c r="I22" s="26"/>
      <c r="J22" s="25"/>
      <c r="K22" s="165"/>
      <c r="L22" s="51">
        <v>14</v>
      </c>
      <c r="M22" s="27">
        <v>36</v>
      </c>
      <c r="N22" s="25"/>
      <c r="O22" s="169"/>
      <c r="P22" s="104"/>
      <c r="Q22" s="105"/>
      <c r="R22" s="25"/>
      <c r="S22" s="169"/>
      <c r="T22" s="56"/>
      <c r="U22" s="26"/>
      <c r="V22" s="159"/>
      <c r="W22" s="159"/>
      <c r="X22" s="56"/>
      <c r="Y22" s="169"/>
      <c r="Z22" s="25"/>
      <c r="AA22" s="26"/>
      <c r="AB22" s="4">
        <f t="shared" si="2"/>
        <v>116</v>
      </c>
      <c r="AC22" s="3">
        <f t="shared" si="0"/>
        <v>116</v>
      </c>
      <c r="AD22" s="23">
        <f t="shared" si="1"/>
        <v>20</v>
      </c>
      <c r="AE22" s="33">
        <v>2</v>
      </c>
    </row>
    <row r="23" spans="1:31" ht="18">
      <c r="A23" s="62" t="s">
        <v>790</v>
      </c>
      <c r="B23" s="65">
        <v>35979</v>
      </c>
      <c r="C23" s="62" t="s">
        <v>784</v>
      </c>
      <c r="D23" s="62" t="s">
        <v>380</v>
      </c>
      <c r="E23" s="62" t="s">
        <v>642</v>
      </c>
      <c r="F23" s="66">
        <v>4</v>
      </c>
      <c r="G23" s="26">
        <v>55</v>
      </c>
      <c r="H23" s="25">
        <v>6</v>
      </c>
      <c r="I23" s="26">
        <v>46</v>
      </c>
      <c r="J23" s="25"/>
      <c r="K23" s="165"/>
      <c r="L23" s="51"/>
      <c r="M23" s="27"/>
      <c r="N23" s="25"/>
      <c r="O23" s="169"/>
      <c r="P23" s="104"/>
      <c r="Q23" s="105"/>
      <c r="R23" s="25"/>
      <c r="S23" s="169"/>
      <c r="T23" s="56"/>
      <c r="U23" s="26"/>
      <c r="V23" s="159"/>
      <c r="W23" s="159"/>
      <c r="X23" s="56"/>
      <c r="Y23" s="169"/>
      <c r="Z23" s="25"/>
      <c r="AA23" s="26"/>
      <c r="AB23" s="4">
        <f t="shared" si="2"/>
        <v>101</v>
      </c>
      <c r="AC23" s="3">
        <f t="shared" si="0"/>
        <v>101</v>
      </c>
      <c r="AD23" s="23">
        <f t="shared" si="1"/>
        <v>21</v>
      </c>
      <c r="AE23" s="33">
        <v>2</v>
      </c>
    </row>
    <row r="24" spans="1:31" ht="18">
      <c r="A24" s="62" t="s">
        <v>764</v>
      </c>
      <c r="B24" s="65">
        <v>35828</v>
      </c>
      <c r="C24" s="62" t="s">
        <v>738</v>
      </c>
      <c r="D24" s="62" t="s">
        <v>508</v>
      </c>
      <c r="E24" s="62" t="s">
        <v>739</v>
      </c>
      <c r="F24" s="66">
        <v>6</v>
      </c>
      <c r="G24" s="26">
        <v>46</v>
      </c>
      <c r="H24" s="25"/>
      <c r="I24" s="26"/>
      <c r="J24" s="25">
        <v>12</v>
      </c>
      <c r="K24" s="165">
        <v>34</v>
      </c>
      <c r="L24" s="51"/>
      <c r="M24" s="27"/>
      <c r="N24" s="25"/>
      <c r="O24" s="169"/>
      <c r="P24" s="104"/>
      <c r="Q24" s="105"/>
      <c r="R24" s="25"/>
      <c r="S24" s="169"/>
      <c r="T24" s="56"/>
      <c r="U24" s="26"/>
      <c r="V24" s="159"/>
      <c r="W24" s="159"/>
      <c r="X24" s="56"/>
      <c r="Y24" s="169"/>
      <c r="Z24" s="25"/>
      <c r="AA24" s="26"/>
      <c r="AB24" s="4">
        <f t="shared" si="2"/>
        <v>97</v>
      </c>
      <c r="AC24" s="3">
        <f t="shared" si="0"/>
        <v>80</v>
      </c>
      <c r="AD24" s="23">
        <f t="shared" si="1"/>
        <v>22</v>
      </c>
      <c r="AE24" s="33">
        <v>2</v>
      </c>
    </row>
    <row r="25" spans="1:31" ht="18">
      <c r="A25" s="62"/>
      <c r="B25" s="65"/>
      <c r="C25" s="62" t="s">
        <v>385</v>
      </c>
      <c r="D25" s="62" t="s">
        <v>1363</v>
      </c>
      <c r="E25" s="62" t="s">
        <v>670</v>
      </c>
      <c r="F25" s="66"/>
      <c r="G25" s="26"/>
      <c r="H25" s="25"/>
      <c r="I25" s="26"/>
      <c r="J25" s="25"/>
      <c r="K25" s="165"/>
      <c r="L25" s="51"/>
      <c r="M25" s="27"/>
      <c r="N25" s="25">
        <v>15</v>
      </c>
      <c r="O25" s="169">
        <v>36</v>
      </c>
      <c r="P25" s="104"/>
      <c r="Q25" s="105"/>
      <c r="R25" s="25"/>
      <c r="S25" s="169"/>
      <c r="T25" s="56">
        <v>9</v>
      </c>
      <c r="U25" s="26">
        <v>40</v>
      </c>
      <c r="V25" s="159"/>
      <c r="W25" s="159"/>
      <c r="X25" s="56"/>
      <c r="Y25" s="169"/>
      <c r="Z25" s="25"/>
      <c r="AA25" s="26"/>
      <c r="AB25" s="4">
        <f t="shared" si="2"/>
        <v>94</v>
      </c>
      <c r="AC25" s="3">
        <f t="shared" si="0"/>
        <v>36</v>
      </c>
      <c r="AD25" s="23">
        <f t="shared" si="1"/>
        <v>23</v>
      </c>
      <c r="AE25" s="86">
        <v>2</v>
      </c>
    </row>
    <row r="26" spans="1:31" ht="18">
      <c r="A26" s="62" t="s">
        <v>763</v>
      </c>
      <c r="B26" s="65">
        <v>36139</v>
      </c>
      <c r="C26" s="62" t="s">
        <v>737</v>
      </c>
      <c r="D26" s="62" t="s">
        <v>149</v>
      </c>
      <c r="E26" s="62" t="s">
        <v>443</v>
      </c>
      <c r="F26" s="66">
        <v>5</v>
      </c>
      <c r="G26" s="26">
        <v>50</v>
      </c>
      <c r="H26" s="25"/>
      <c r="I26" s="26"/>
      <c r="J26" s="25"/>
      <c r="K26" s="165"/>
      <c r="L26" s="51"/>
      <c r="M26" s="27"/>
      <c r="N26" s="25"/>
      <c r="O26" s="169"/>
      <c r="P26" s="104"/>
      <c r="Q26" s="105"/>
      <c r="R26" s="25">
        <v>17</v>
      </c>
      <c r="S26" s="169">
        <v>28</v>
      </c>
      <c r="T26" s="56"/>
      <c r="U26" s="26"/>
      <c r="V26" s="159"/>
      <c r="W26" s="159"/>
      <c r="X26" s="56"/>
      <c r="Y26" s="169"/>
      <c r="Z26" s="25"/>
      <c r="AA26" s="26"/>
      <c r="AB26" s="4">
        <f t="shared" si="2"/>
        <v>92</v>
      </c>
      <c r="AC26" s="3">
        <f t="shared" si="0"/>
        <v>78</v>
      </c>
      <c r="AD26" s="23">
        <f t="shared" si="1"/>
        <v>24</v>
      </c>
      <c r="AE26" s="33">
        <v>2</v>
      </c>
    </row>
    <row r="27" spans="1:31" ht="18">
      <c r="A27" t="s">
        <v>771</v>
      </c>
      <c r="B27" s="65">
        <v>35831</v>
      </c>
      <c r="C27" s="62" t="s">
        <v>752</v>
      </c>
      <c r="D27" s="62" t="s">
        <v>753</v>
      </c>
      <c r="E27" s="62" t="s">
        <v>241</v>
      </c>
      <c r="F27" s="66">
        <v>10</v>
      </c>
      <c r="G27" s="26">
        <v>38</v>
      </c>
      <c r="H27" s="25"/>
      <c r="I27" s="26"/>
      <c r="J27" s="25">
        <v>11</v>
      </c>
      <c r="K27" s="165">
        <v>36</v>
      </c>
      <c r="L27" s="51"/>
      <c r="M27" s="27"/>
      <c r="N27" s="25"/>
      <c r="O27" s="169"/>
      <c r="P27" s="104"/>
      <c r="Q27" s="105"/>
      <c r="R27" s="25"/>
      <c r="S27" s="169"/>
      <c r="T27" s="56"/>
      <c r="U27" s="26"/>
      <c r="V27" s="159"/>
      <c r="W27" s="159"/>
      <c r="X27" s="56"/>
      <c r="Y27" s="169"/>
      <c r="Z27" s="25"/>
      <c r="AA27" s="26"/>
      <c r="AB27" s="4">
        <f t="shared" si="2"/>
        <v>92</v>
      </c>
      <c r="AC27" s="3">
        <f t="shared" si="0"/>
        <v>74</v>
      </c>
      <c r="AD27" s="23">
        <f t="shared" si="1"/>
        <v>25</v>
      </c>
      <c r="AE27" s="33">
        <v>2</v>
      </c>
    </row>
    <row r="28" spans="1:31" ht="18">
      <c r="A28" s="62"/>
      <c r="B28" s="65"/>
      <c r="C28" s="62" t="s">
        <v>1427</v>
      </c>
      <c r="D28" s="62" t="s">
        <v>603</v>
      </c>
      <c r="E28" s="62" t="s">
        <v>1230</v>
      </c>
      <c r="F28" s="66"/>
      <c r="G28" s="26"/>
      <c r="H28" s="25"/>
      <c r="I28" s="26"/>
      <c r="J28" s="25"/>
      <c r="K28" s="165"/>
      <c r="L28" s="51"/>
      <c r="M28" s="27"/>
      <c r="N28" s="25"/>
      <c r="O28" s="169"/>
      <c r="P28" s="104"/>
      <c r="Q28" s="105"/>
      <c r="R28" s="25">
        <v>4</v>
      </c>
      <c r="S28" s="169">
        <v>55</v>
      </c>
      <c r="T28" s="56"/>
      <c r="U28" s="26"/>
      <c r="V28" s="159"/>
      <c r="W28" s="159"/>
      <c r="X28" s="56"/>
      <c r="Y28" s="169"/>
      <c r="Z28" s="25"/>
      <c r="AA28" s="26"/>
      <c r="AB28" s="4">
        <f t="shared" si="2"/>
        <v>82.5</v>
      </c>
      <c r="AC28" s="3">
        <f t="shared" si="0"/>
        <v>55</v>
      </c>
      <c r="AD28" s="23">
        <f t="shared" si="1"/>
        <v>26</v>
      </c>
      <c r="AE28" s="86">
        <v>1</v>
      </c>
    </row>
    <row r="29" spans="1:31" ht="18">
      <c r="A29" s="62"/>
      <c r="B29" s="65"/>
      <c r="C29" s="62" t="s">
        <v>1428</v>
      </c>
      <c r="D29" s="62" t="s">
        <v>1429</v>
      </c>
      <c r="E29" s="62" t="s">
        <v>904</v>
      </c>
      <c r="F29" s="66"/>
      <c r="G29" s="26"/>
      <c r="H29" s="25"/>
      <c r="I29" s="26"/>
      <c r="J29" s="25"/>
      <c r="K29" s="165"/>
      <c r="L29" s="51"/>
      <c r="M29" s="27"/>
      <c r="N29" s="25"/>
      <c r="O29" s="169"/>
      <c r="P29" s="104"/>
      <c r="Q29" s="105"/>
      <c r="R29" s="25">
        <v>5</v>
      </c>
      <c r="S29" s="169">
        <v>50</v>
      </c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75</v>
      </c>
      <c r="AC29" s="3">
        <f t="shared" si="0"/>
        <v>50</v>
      </c>
      <c r="AD29" s="23">
        <f t="shared" si="1"/>
        <v>27</v>
      </c>
      <c r="AE29" s="86">
        <v>1</v>
      </c>
    </row>
    <row r="30" spans="1:31" ht="18">
      <c r="A30" s="62"/>
      <c r="B30" s="65"/>
      <c r="C30" s="62" t="s">
        <v>1473</v>
      </c>
      <c r="D30" s="62" t="s">
        <v>1474</v>
      </c>
      <c r="E30" s="62" t="s">
        <v>904</v>
      </c>
      <c r="F30" s="66"/>
      <c r="G30" s="26"/>
      <c r="H30" s="25"/>
      <c r="I30" s="26"/>
      <c r="J30" s="25"/>
      <c r="K30" s="165"/>
      <c r="L30" s="51"/>
      <c r="M30" s="27"/>
      <c r="N30" s="25"/>
      <c r="O30" s="169"/>
      <c r="P30" s="104"/>
      <c r="Q30" s="105"/>
      <c r="R30" s="25"/>
      <c r="S30" s="169"/>
      <c r="T30" s="56">
        <v>4</v>
      </c>
      <c r="U30" s="26">
        <v>55</v>
      </c>
      <c r="V30" s="159"/>
      <c r="W30" s="159"/>
      <c r="X30" s="56"/>
      <c r="Y30" s="169"/>
      <c r="Z30" s="25"/>
      <c r="AA30" s="26"/>
      <c r="AB30" s="4">
        <f t="shared" si="2"/>
        <v>55</v>
      </c>
      <c r="AC30" s="3">
        <f t="shared" si="0"/>
        <v>0</v>
      </c>
      <c r="AD30" s="23">
        <f t="shared" si="1"/>
        <v>28</v>
      </c>
      <c r="AE30" s="86">
        <v>1</v>
      </c>
    </row>
    <row r="31" spans="1:31" ht="18">
      <c r="A31" s="62" t="s">
        <v>198</v>
      </c>
      <c r="B31" s="62">
        <v>1998</v>
      </c>
      <c r="C31" s="62" t="s">
        <v>736</v>
      </c>
      <c r="D31" s="62" t="s">
        <v>609</v>
      </c>
      <c r="E31" s="62" t="s">
        <v>246</v>
      </c>
      <c r="F31" s="66">
        <v>4</v>
      </c>
      <c r="G31" s="26">
        <v>55</v>
      </c>
      <c r="H31" s="25"/>
      <c r="I31" s="26"/>
      <c r="J31" s="25"/>
      <c r="K31" s="165"/>
      <c r="L31" s="51"/>
      <c r="M31" s="27"/>
      <c r="N31" s="25"/>
      <c r="O31" s="169"/>
      <c r="P31" s="104"/>
      <c r="Q31" s="105"/>
      <c r="R31" s="25"/>
      <c r="S31" s="169"/>
      <c r="T31" s="56"/>
      <c r="U31" s="26"/>
      <c r="V31" s="159"/>
      <c r="W31" s="159"/>
      <c r="X31" s="56"/>
      <c r="Y31" s="169"/>
      <c r="Z31" s="25"/>
      <c r="AA31" s="26"/>
      <c r="AB31" s="4">
        <f t="shared" si="2"/>
        <v>55</v>
      </c>
      <c r="AC31" s="3">
        <f t="shared" si="0"/>
        <v>55</v>
      </c>
      <c r="AD31" s="23">
        <f t="shared" si="1"/>
        <v>29</v>
      </c>
      <c r="AE31" s="33">
        <v>1</v>
      </c>
    </row>
    <row r="32" spans="1:31" ht="18">
      <c r="A32" s="62"/>
      <c r="B32" s="111"/>
      <c r="C32" s="129" t="s">
        <v>1381</v>
      </c>
      <c r="D32" s="129" t="s">
        <v>77</v>
      </c>
      <c r="E32" s="62" t="s">
        <v>1066</v>
      </c>
      <c r="F32" s="66"/>
      <c r="G32" s="26"/>
      <c r="H32" s="25"/>
      <c r="I32" s="26"/>
      <c r="J32" s="25"/>
      <c r="K32" s="165"/>
      <c r="L32" s="51"/>
      <c r="M32" s="27"/>
      <c r="N32" s="25">
        <v>18</v>
      </c>
      <c r="O32" s="169">
        <v>32</v>
      </c>
      <c r="P32" s="104"/>
      <c r="Q32" s="105"/>
      <c r="R32" s="25"/>
      <c r="S32" s="169"/>
      <c r="T32" s="56"/>
      <c r="U32" s="26"/>
      <c r="V32" s="159"/>
      <c r="W32" s="159"/>
      <c r="X32" s="56"/>
      <c r="Y32" s="169"/>
      <c r="Z32" s="25"/>
      <c r="AA32" s="26"/>
      <c r="AB32" s="4">
        <f t="shared" si="2"/>
        <v>48</v>
      </c>
      <c r="AC32" s="3">
        <f t="shared" si="0"/>
        <v>32</v>
      </c>
      <c r="AD32" s="23">
        <f t="shared" si="1"/>
        <v>30</v>
      </c>
      <c r="AE32" s="86">
        <v>1</v>
      </c>
    </row>
    <row r="33" spans="1:31" ht="18">
      <c r="A33" s="62"/>
      <c r="B33" s="65"/>
      <c r="C33" s="62" t="s">
        <v>1430</v>
      </c>
      <c r="D33" t="s">
        <v>1431</v>
      </c>
      <c r="E33" s="62" t="s">
        <v>1475</v>
      </c>
      <c r="F33" s="66"/>
      <c r="G33" s="26"/>
      <c r="H33" s="25"/>
      <c r="I33" s="26"/>
      <c r="J33" s="25"/>
      <c r="K33" s="165"/>
      <c r="L33" s="51"/>
      <c r="M33" s="27"/>
      <c r="N33" s="25"/>
      <c r="O33" s="169"/>
      <c r="P33" s="104"/>
      <c r="Q33" s="105"/>
      <c r="R33" s="25">
        <v>15</v>
      </c>
      <c r="S33" s="169">
        <v>0</v>
      </c>
      <c r="T33" s="56">
        <v>6</v>
      </c>
      <c r="U33" s="26">
        <v>46</v>
      </c>
      <c r="V33" s="159"/>
      <c r="W33" s="159"/>
      <c r="X33" s="56"/>
      <c r="Y33" s="169"/>
      <c r="Z33" s="25"/>
      <c r="AA33" s="26"/>
      <c r="AB33" s="4">
        <f t="shared" si="2"/>
        <v>46</v>
      </c>
      <c r="AC33" s="3">
        <f t="shared" si="0"/>
        <v>0</v>
      </c>
      <c r="AD33" s="23">
        <f t="shared" si="1"/>
        <v>31</v>
      </c>
      <c r="AE33" s="86">
        <v>2</v>
      </c>
    </row>
    <row r="34" spans="1:31" ht="18">
      <c r="A34" s="62" t="s">
        <v>198</v>
      </c>
      <c r="B34" s="62">
        <v>1997</v>
      </c>
      <c r="C34" s="114" t="s">
        <v>1302</v>
      </c>
      <c r="D34" s="114" t="s">
        <v>1301</v>
      </c>
      <c r="E34" s="62" t="s">
        <v>1240</v>
      </c>
      <c r="F34" s="66"/>
      <c r="G34" s="26"/>
      <c r="H34" s="25"/>
      <c r="I34" s="26"/>
      <c r="J34" s="25"/>
      <c r="K34" s="165"/>
      <c r="L34" s="51">
        <v>7</v>
      </c>
      <c r="M34" s="27">
        <v>44</v>
      </c>
      <c r="N34" s="25"/>
      <c r="O34" s="169"/>
      <c r="P34" s="104"/>
      <c r="Q34" s="105"/>
      <c r="R34" s="25"/>
      <c r="S34" s="169"/>
      <c r="T34" s="56"/>
      <c r="U34" s="26"/>
      <c r="V34" s="159"/>
      <c r="W34" s="159"/>
      <c r="X34" s="56"/>
      <c r="Y34" s="169"/>
      <c r="Z34" s="25"/>
      <c r="AA34" s="26"/>
      <c r="AB34" s="4">
        <f t="shared" si="2"/>
        <v>44</v>
      </c>
      <c r="AC34" s="3">
        <f t="shared" si="0"/>
        <v>44</v>
      </c>
      <c r="AD34" s="23">
        <f t="shared" si="1"/>
        <v>32</v>
      </c>
      <c r="AE34" s="33">
        <v>1</v>
      </c>
    </row>
    <row r="35" spans="1:31" ht="18">
      <c r="A35" s="62" t="s">
        <v>1035</v>
      </c>
      <c r="B35" s="79">
        <v>36117</v>
      </c>
      <c r="C35" s="62" t="s">
        <v>1036</v>
      </c>
      <c r="D35" s="62" t="s">
        <v>1037</v>
      </c>
      <c r="E35" s="62" t="s">
        <v>26</v>
      </c>
      <c r="F35" s="25"/>
      <c r="G35" s="26"/>
      <c r="H35" s="25">
        <v>7</v>
      </c>
      <c r="I35" s="26">
        <v>44</v>
      </c>
      <c r="J35" s="25"/>
      <c r="K35" s="165"/>
      <c r="L35" s="51"/>
      <c r="M35" s="27"/>
      <c r="N35" s="25"/>
      <c r="O35" s="169"/>
      <c r="P35" s="104"/>
      <c r="Q35" s="105"/>
      <c r="R35" s="25"/>
      <c r="S35" s="169"/>
      <c r="T35" s="56"/>
      <c r="U35" s="26"/>
      <c r="V35" s="159"/>
      <c r="W35" s="159"/>
      <c r="X35" s="56"/>
      <c r="Y35" s="169"/>
      <c r="Z35" s="25"/>
      <c r="AA35" s="26"/>
      <c r="AB35" s="4">
        <f t="shared" si="2"/>
        <v>44</v>
      </c>
      <c r="AC35" s="3">
        <f t="shared" ref="AC35:AC66" si="3">G35+I35+K35+M35+O35+Q35+S35+AA35</f>
        <v>44</v>
      </c>
      <c r="AD35" s="23">
        <f t="shared" si="1"/>
        <v>33</v>
      </c>
      <c r="AE35" s="33">
        <v>1</v>
      </c>
    </row>
    <row r="36" spans="1:31" ht="18">
      <c r="A36" s="62"/>
      <c r="B36" s="144"/>
      <c r="C36" s="62" t="s">
        <v>1432</v>
      </c>
      <c r="D36" s="62" t="s">
        <v>1433</v>
      </c>
      <c r="E36" s="62" t="s">
        <v>1434</v>
      </c>
      <c r="F36" s="66"/>
      <c r="G36" s="26"/>
      <c r="H36" s="25"/>
      <c r="I36" s="26"/>
      <c r="J36" s="25"/>
      <c r="K36" s="165"/>
      <c r="L36" s="51"/>
      <c r="M36" s="27"/>
      <c r="N36" s="25"/>
      <c r="O36" s="169"/>
      <c r="P36" s="104"/>
      <c r="Q36" s="105"/>
      <c r="R36" s="25">
        <v>16</v>
      </c>
      <c r="S36" s="169">
        <v>29</v>
      </c>
      <c r="T36" s="56"/>
      <c r="U36" s="26"/>
      <c r="V36" s="159"/>
      <c r="W36" s="159"/>
      <c r="X36" s="56"/>
      <c r="Y36" s="169"/>
      <c r="Z36" s="25"/>
      <c r="AA36" s="26"/>
      <c r="AB36" s="4">
        <f t="shared" si="2"/>
        <v>43.5</v>
      </c>
      <c r="AC36" s="3">
        <f t="shared" si="3"/>
        <v>29</v>
      </c>
      <c r="AD36" s="23">
        <f t="shared" ref="AD36:AD67" si="4">AD35+1</f>
        <v>34</v>
      </c>
      <c r="AE36" s="86">
        <v>1</v>
      </c>
    </row>
    <row r="37" spans="1:31" ht="18">
      <c r="A37" s="62" t="s">
        <v>1126</v>
      </c>
      <c r="B37" s="65">
        <v>35796</v>
      </c>
      <c r="C37" s="62" t="s">
        <v>1127</v>
      </c>
      <c r="D37" s="62" t="s">
        <v>109</v>
      </c>
      <c r="E37" s="62" t="s">
        <v>1128</v>
      </c>
      <c r="F37" s="66"/>
      <c r="G37" s="26"/>
      <c r="H37" s="25"/>
      <c r="I37" s="26"/>
      <c r="J37" s="25">
        <v>16</v>
      </c>
      <c r="K37" s="165">
        <v>28</v>
      </c>
      <c r="L37" s="51"/>
      <c r="M37" s="27"/>
      <c r="N37" s="25"/>
      <c r="O37" s="169"/>
      <c r="P37" s="104"/>
      <c r="Q37" s="105"/>
      <c r="R37" s="25"/>
      <c r="S37" s="169"/>
      <c r="T37" s="56"/>
      <c r="U37" s="26"/>
      <c r="V37" s="159"/>
      <c r="W37" s="159"/>
      <c r="X37" s="56"/>
      <c r="Y37" s="169"/>
      <c r="Z37" s="25"/>
      <c r="AA37" s="26"/>
      <c r="AB37" s="4">
        <f t="shared" si="2"/>
        <v>42</v>
      </c>
      <c r="AC37" s="3">
        <f t="shared" si="3"/>
        <v>28</v>
      </c>
      <c r="AD37" s="23">
        <f t="shared" si="4"/>
        <v>35</v>
      </c>
      <c r="AE37" s="33">
        <v>1</v>
      </c>
    </row>
    <row r="38" spans="1:31" ht="18">
      <c r="A38" s="78" t="s">
        <v>198</v>
      </c>
      <c r="B38" s="62">
        <v>1998</v>
      </c>
      <c r="C38" s="114" t="s">
        <v>1311</v>
      </c>
      <c r="D38" s="114" t="s">
        <v>1310</v>
      </c>
      <c r="E38" s="62" t="s">
        <v>1230</v>
      </c>
      <c r="F38" s="66"/>
      <c r="G38" s="26"/>
      <c r="H38" s="25"/>
      <c r="I38" s="26"/>
      <c r="J38" s="25"/>
      <c r="K38" s="165"/>
      <c r="L38" s="51">
        <v>10</v>
      </c>
      <c r="M38" s="27">
        <v>38</v>
      </c>
      <c r="N38" s="25"/>
      <c r="O38" s="169"/>
      <c r="P38" s="104"/>
      <c r="Q38" s="105"/>
      <c r="R38" s="25"/>
      <c r="S38" s="169"/>
      <c r="T38" s="56"/>
      <c r="U38" s="26"/>
      <c r="V38" s="159"/>
      <c r="W38" s="159"/>
      <c r="X38" s="56"/>
      <c r="Y38" s="169"/>
      <c r="Z38" s="25"/>
      <c r="AA38" s="26"/>
      <c r="AB38" s="4">
        <f t="shared" si="2"/>
        <v>38</v>
      </c>
      <c r="AC38" s="3">
        <f t="shared" si="3"/>
        <v>38</v>
      </c>
      <c r="AD38" s="23">
        <f t="shared" si="4"/>
        <v>36</v>
      </c>
      <c r="AE38" s="33">
        <v>1</v>
      </c>
    </row>
    <row r="39" spans="1:31" ht="18">
      <c r="A39" s="62"/>
      <c r="B39" s="65"/>
      <c r="C39" s="62" t="s">
        <v>1080</v>
      </c>
      <c r="D39" s="62" t="s">
        <v>380</v>
      </c>
      <c r="E39" s="62" t="s">
        <v>1435</v>
      </c>
      <c r="F39" s="66"/>
      <c r="G39" s="26"/>
      <c r="H39" s="25"/>
      <c r="I39" s="26"/>
      <c r="J39" s="25"/>
      <c r="K39" s="165"/>
      <c r="L39" s="51"/>
      <c r="M39" s="27"/>
      <c r="N39" s="25"/>
      <c r="O39" s="169"/>
      <c r="P39" s="104"/>
      <c r="Q39" s="105"/>
      <c r="R39" s="25">
        <v>20</v>
      </c>
      <c r="S39" s="169">
        <v>0</v>
      </c>
      <c r="T39" s="56"/>
      <c r="U39" s="26"/>
      <c r="V39" s="159"/>
      <c r="W39" s="159"/>
      <c r="X39" s="56"/>
      <c r="Y39" s="169"/>
      <c r="Z39" s="25"/>
      <c r="AA39" s="26"/>
      <c r="AB39" s="4">
        <f t="shared" si="2"/>
        <v>0</v>
      </c>
      <c r="AC39" s="3">
        <f t="shared" si="3"/>
        <v>0</v>
      </c>
      <c r="AD39" s="23">
        <f t="shared" si="4"/>
        <v>37</v>
      </c>
      <c r="AE39" s="86">
        <v>1</v>
      </c>
    </row>
    <row r="40" spans="1:31" ht="18">
      <c r="A40" s="62"/>
      <c r="B40" s="111"/>
      <c r="C40" s="129" t="s">
        <v>1376</v>
      </c>
      <c r="D40" s="129" t="s">
        <v>1375</v>
      </c>
      <c r="E40" s="62" t="s">
        <v>1345</v>
      </c>
      <c r="F40" s="66"/>
      <c r="G40" s="26"/>
      <c r="H40" s="25"/>
      <c r="I40" s="26"/>
      <c r="J40" s="25"/>
      <c r="K40" s="165"/>
      <c r="L40" s="51"/>
      <c r="M40" s="27"/>
      <c r="N40" s="25">
        <v>1</v>
      </c>
      <c r="O40" s="169">
        <v>0</v>
      </c>
      <c r="P40" s="104"/>
      <c r="Q40" s="105"/>
      <c r="R40" s="25"/>
      <c r="S40" s="169"/>
      <c r="T40" s="56"/>
      <c r="U40" s="26"/>
      <c r="V40" s="159"/>
      <c r="W40" s="159"/>
      <c r="X40" s="56"/>
      <c r="Y40" s="169"/>
      <c r="Z40" s="25"/>
      <c r="AA40" s="26"/>
      <c r="AB40" s="4">
        <f t="shared" si="2"/>
        <v>0</v>
      </c>
      <c r="AC40" s="3">
        <f t="shared" si="3"/>
        <v>0</v>
      </c>
      <c r="AD40" s="23">
        <f t="shared" si="4"/>
        <v>38</v>
      </c>
      <c r="AE40">
        <v>1</v>
      </c>
    </row>
    <row r="41" spans="1:31" ht="18">
      <c r="A41" s="62"/>
      <c r="B41" s="146"/>
      <c r="C41" s="147" t="s">
        <v>1352</v>
      </c>
      <c r="D41" s="147" t="s">
        <v>1377</v>
      </c>
      <c r="E41" s="62" t="s">
        <v>1345</v>
      </c>
      <c r="F41" s="66"/>
      <c r="G41" s="26"/>
      <c r="H41" s="25"/>
      <c r="I41" s="26"/>
      <c r="J41" s="25"/>
      <c r="K41" s="165"/>
      <c r="L41" s="51"/>
      <c r="M41" s="27"/>
      <c r="N41" s="25">
        <v>2</v>
      </c>
      <c r="O41" s="169">
        <v>0</v>
      </c>
      <c r="P41" s="104"/>
      <c r="Q41" s="105"/>
      <c r="R41" s="25"/>
      <c r="S41" s="169"/>
      <c r="T41" s="56"/>
      <c r="U41" s="26"/>
      <c r="V41" s="159"/>
      <c r="W41" s="159"/>
      <c r="X41" s="56"/>
      <c r="Y41" s="169"/>
      <c r="Z41" s="25"/>
      <c r="AA41" s="26"/>
      <c r="AB41" s="4">
        <f t="shared" si="2"/>
        <v>0</v>
      </c>
      <c r="AC41" s="3">
        <f t="shared" si="3"/>
        <v>0</v>
      </c>
      <c r="AD41" s="23">
        <f t="shared" si="4"/>
        <v>39</v>
      </c>
      <c r="AE41">
        <v>1</v>
      </c>
    </row>
    <row r="42" spans="1:31" ht="18">
      <c r="A42" s="62"/>
      <c r="B42" s="62"/>
      <c r="C42" s="154" t="s">
        <v>1378</v>
      </c>
      <c r="D42" s="154" t="s">
        <v>151</v>
      </c>
      <c r="E42" s="62" t="s">
        <v>1345</v>
      </c>
      <c r="F42" s="66"/>
      <c r="G42" s="26"/>
      <c r="H42" s="25"/>
      <c r="I42" s="26"/>
      <c r="J42" s="25"/>
      <c r="K42" s="165"/>
      <c r="L42" s="51"/>
      <c r="M42" s="27"/>
      <c r="N42" s="25">
        <v>9</v>
      </c>
      <c r="O42" s="169">
        <v>0</v>
      </c>
      <c r="P42" s="104"/>
      <c r="Q42" s="105"/>
      <c r="R42" s="25"/>
      <c r="S42" s="169"/>
      <c r="T42" s="56"/>
      <c r="U42" s="26"/>
      <c r="V42" s="159"/>
      <c r="W42" s="159"/>
      <c r="X42" s="56"/>
      <c r="Y42" s="169"/>
      <c r="Z42" s="25"/>
      <c r="AA42" s="26"/>
      <c r="AB42" s="4">
        <f t="shared" si="2"/>
        <v>0</v>
      </c>
      <c r="AC42" s="3">
        <f t="shared" si="3"/>
        <v>0</v>
      </c>
      <c r="AD42" s="23">
        <f t="shared" si="4"/>
        <v>40</v>
      </c>
      <c r="AE42" s="86">
        <v>1</v>
      </c>
    </row>
    <row r="43" spans="1:31" ht="18">
      <c r="A43" s="62"/>
      <c r="B43" s="144"/>
      <c r="C43" s="62" t="s">
        <v>150</v>
      </c>
      <c r="D43" s="62" t="s">
        <v>980</v>
      </c>
      <c r="E43" s="62" t="s">
        <v>1379</v>
      </c>
      <c r="F43" s="66"/>
      <c r="G43" s="26"/>
      <c r="H43" s="25"/>
      <c r="I43" s="26"/>
      <c r="J43" s="25"/>
      <c r="K43" s="165"/>
      <c r="L43" s="51"/>
      <c r="M43" s="27"/>
      <c r="N43" s="25">
        <v>11</v>
      </c>
      <c r="O43" s="169">
        <v>0</v>
      </c>
      <c r="P43" s="104"/>
      <c r="Q43" s="105"/>
      <c r="R43" s="25"/>
      <c r="S43" s="169"/>
      <c r="T43" s="56"/>
      <c r="U43" s="26"/>
      <c r="V43" s="159"/>
      <c r="W43" s="159"/>
      <c r="X43" s="56"/>
      <c r="Y43" s="169"/>
      <c r="Z43" s="25"/>
      <c r="AA43" s="26"/>
      <c r="AB43" s="4">
        <f t="shared" si="2"/>
        <v>0</v>
      </c>
      <c r="AC43" s="3">
        <f t="shared" si="3"/>
        <v>0</v>
      </c>
      <c r="AD43" s="23">
        <f t="shared" si="4"/>
        <v>41</v>
      </c>
      <c r="AE43" s="86">
        <v>1</v>
      </c>
    </row>
    <row r="44" spans="1:31" ht="18">
      <c r="A44" s="62"/>
      <c r="B44" s="62"/>
      <c r="C44" s="132" t="s">
        <v>1347</v>
      </c>
      <c r="D44" s="132" t="s">
        <v>833</v>
      </c>
      <c r="E44" s="62" t="s">
        <v>198</v>
      </c>
      <c r="F44" s="66"/>
      <c r="G44" s="26"/>
      <c r="H44" s="25"/>
      <c r="I44" s="26"/>
      <c r="J44" s="25"/>
      <c r="K44" s="165"/>
      <c r="L44" s="51"/>
      <c r="M44" s="27"/>
      <c r="N44" s="25">
        <v>17</v>
      </c>
      <c r="O44" s="169">
        <v>0</v>
      </c>
      <c r="P44" s="104"/>
      <c r="Q44" s="105"/>
      <c r="R44" s="25"/>
      <c r="S44" s="169"/>
      <c r="T44" s="56"/>
      <c r="U44" s="26"/>
      <c r="V44" s="159"/>
      <c r="W44" s="159"/>
      <c r="X44" s="56"/>
      <c r="Y44" s="169"/>
      <c r="Z44" s="25"/>
      <c r="AA44" s="26"/>
      <c r="AB44" s="4">
        <f t="shared" si="2"/>
        <v>0</v>
      </c>
      <c r="AC44" s="3">
        <f t="shared" si="3"/>
        <v>0</v>
      </c>
      <c r="AD44" s="23">
        <f t="shared" si="4"/>
        <v>42</v>
      </c>
      <c r="AE44" s="86">
        <v>1</v>
      </c>
    </row>
    <row r="45" spans="1:31" ht="18">
      <c r="A45" s="62"/>
      <c r="B45" s="62"/>
      <c r="C45" s="129" t="s">
        <v>1382</v>
      </c>
      <c r="D45" s="129" t="s">
        <v>69</v>
      </c>
      <c r="E45" s="62" t="s">
        <v>1345</v>
      </c>
      <c r="F45" s="66"/>
      <c r="G45" s="26"/>
      <c r="H45" s="25"/>
      <c r="I45" s="26"/>
      <c r="J45" s="25"/>
      <c r="K45" s="165"/>
      <c r="L45" s="51"/>
      <c r="M45" s="27"/>
      <c r="N45" s="25">
        <v>20</v>
      </c>
      <c r="O45" s="169">
        <v>0</v>
      </c>
      <c r="P45" s="104"/>
      <c r="Q45" s="105"/>
      <c r="R45" s="25"/>
      <c r="S45" s="169"/>
      <c r="T45" s="56"/>
      <c r="U45" s="26"/>
      <c r="V45" s="159"/>
      <c r="W45" s="159"/>
      <c r="X45" s="56"/>
      <c r="Y45" s="169"/>
      <c r="Z45" s="25"/>
      <c r="AA45" s="26"/>
      <c r="AB45" s="4">
        <f t="shared" si="2"/>
        <v>0</v>
      </c>
      <c r="AC45" s="3">
        <f t="shared" si="3"/>
        <v>0</v>
      </c>
      <c r="AD45" s="23">
        <f t="shared" si="4"/>
        <v>43</v>
      </c>
      <c r="AE45" s="86">
        <v>1</v>
      </c>
    </row>
    <row r="46" spans="1:31" ht="18">
      <c r="A46" s="81" t="s">
        <v>1038</v>
      </c>
      <c r="B46" s="82">
        <v>35950</v>
      </c>
      <c r="C46" s="81" t="s">
        <v>1039</v>
      </c>
      <c r="D46" s="81" t="s">
        <v>65</v>
      </c>
      <c r="E46" s="81" t="s">
        <v>901</v>
      </c>
      <c r="F46" s="25"/>
      <c r="G46" s="26"/>
      <c r="H46" s="25">
        <v>8</v>
      </c>
      <c r="I46" s="26">
        <v>0</v>
      </c>
      <c r="J46" s="25"/>
      <c r="K46" s="165"/>
      <c r="L46" s="51"/>
      <c r="M46" s="27"/>
      <c r="N46" s="25"/>
      <c r="O46" s="169"/>
      <c r="P46" s="104"/>
      <c r="Q46" s="105"/>
      <c r="R46" s="25"/>
      <c r="S46" s="169"/>
      <c r="T46" s="56"/>
      <c r="U46" s="26"/>
      <c r="V46" s="159"/>
      <c r="W46" s="159"/>
      <c r="X46" s="56"/>
      <c r="Y46" s="169"/>
      <c r="Z46" s="25"/>
      <c r="AA46" s="26"/>
      <c r="AB46" s="4">
        <f t="shared" si="2"/>
        <v>0</v>
      </c>
      <c r="AC46" s="3">
        <f t="shared" si="3"/>
        <v>0</v>
      </c>
      <c r="AD46" s="23">
        <f t="shared" si="4"/>
        <v>44</v>
      </c>
      <c r="AE46" s="34">
        <v>1</v>
      </c>
    </row>
    <row r="47" spans="1:31" ht="18">
      <c r="A47" s="62" t="s">
        <v>198</v>
      </c>
      <c r="B47" s="62">
        <v>1997</v>
      </c>
      <c r="C47" s="114" t="s">
        <v>1313</v>
      </c>
      <c r="D47" s="114" t="s">
        <v>1312</v>
      </c>
      <c r="E47" s="62" t="s">
        <v>198</v>
      </c>
      <c r="F47" s="66"/>
      <c r="G47" s="26"/>
      <c r="H47" s="25"/>
      <c r="I47" s="26"/>
      <c r="J47" s="25"/>
      <c r="K47" s="165"/>
      <c r="L47" s="51">
        <v>11</v>
      </c>
      <c r="M47" s="27">
        <v>0</v>
      </c>
      <c r="N47" s="25"/>
      <c r="O47" s="169"/>
      <c r="P47" s="104"/>
      <c r="Q47" s="105"/>
      <c r="R47" s="25"/>
      <c r="S47" s="169"/>
      <c r="T47" s="56"/>
      <c r="U47" s="26"/>
      <c r="V47" s="159"/>
      <c r="W47" s="159"/>
      <c r="X47" s="56"/>
      <c r="Y47" s="169"/>
      <c r="Z47" s="25"/>
      <c r="AA47" s="26"/>
      <c r="AB47" s="4">
        <f t="shared" ref="AB47:AB78" si="5">G47+I47+K47*1.5+M47+O47*1.5+Q47+S47*1.5+U47+W47+Y47*1.5+AA47</f>
        <v>0</v>
      </c>
      <c r="AC47" s="3">
        <f t="shared" si="3"/>
        <v>0</v>
      </c>
      <c r="AD47" s="23">
        <f t="shared" si="4"/>
        <v>45</v>
      </c>
      <c r="AE47" s="86">
        <v>1</v>
      </c>
    </row>
    <row r="48" spans="1:31" ht="18">
      <c r="A48" s="114" t="s">
        <v>1314</v>
      </c>
      <c r="B48" s="62">
        <v>1997</v>
      </c>
      <c r="C48" s="114" t="s">
        <v>1316</v>
      </c>
      <c r="D48" s="114" t="s">
        <v>1315</v>
      </c>
      <c r="E48" s="62" t="s">
        <v>1017</v>
      </c>
      <c r="F48" s="66"/>
      <c r="G48" s="26"/>
      <c r="H48" s="25"/>
      <c r="I48" s="26"/>
      <c r="J48" s="25"/>
      <c r="K48" s="165"/>
      <c r="L48" s="51">
        <v>12</v>
      </c>
      <c r="M48" s="27">
        <v>0</v>
      </c>
      <c r="N48" s="25"/>
      <c r="O48" s="169"/>
      <c r="P48" s="104"/>
      <c r="Q48" s="105"/>
      <c r="R48" s="25"/>
      <c r="S48" s="169"/>
      <c r="T48" s="56"/>
      <c r="U48" s="26"/>
      <c r="V48" s="159"/>
      <c r="W48" s="159"/>
      <c r="X48" s="56"/>
      <c r="Y48" s="169"/>
      <c r="Z48" s="25"/>
      <c r="AA48" s="26"/>
      <c r="AB48" s="4">
        <f t="shared" si="5"/>
        <v>0</v>
      </c>
      <c r="AC48" s="3">
        <f t="shared" si="3"/>
        <v>0</v>
      </c>
      <c r="AD48" s="23">
        <f t="shared" si="4"/>
        <v>46</v>
      </c>
      <c r="AE48" s="86">
        <v>1</v>
      </c>
    </row>
    <row r="49" spans="1:31" ht="18">
      <c r="A49" s="62" t="s">
        <v>198</v>
      </c>
      <c r="B49" s="62">
        <v>1998</v>
      </c>
      <c r="C49" s="114" t="s">
        <v>1319</v>
      </c>
      <c r="D49" s="114" t="s">
        <v>65</v>
      </c>
      <c r="E49" s="62" t="s">
        <v>198</v>
      </c>
      <c r="F49" s="66"/>
      <c r="G49" s="26"/>
      <c r="H49" s="25"/>
      <c r="I49" s="26"/>
      <c r="J49" s="25"/>
      <c r="K49" s="165"/>
      <c r="L49" s="51">
        <v>13</v>
      </c>
      <c r="M49" s="27">
        <v>0</v>
      </c>
      <c r="N49" s="25"/>
      <c r="O49" s="169"/>
      <c r="P49" s="104"/>
      <c r="Q49" s="105"/>
      <c r="R49" s="25"/>
      <c r="S49" s="169"/>
      <c r="T49" s="56"/>
      <c r="U49" s="26"/>
      <c r="V49" s="159"/>
      <c r="W49" s="159"/>
      <c r="X49" s="56"/>
      <c r="Y49" s="169"/>
      <c r="Z49" s="25"/>
      <c r="AA49" s="26"/>
      <c r="AB49" s="4">
        <f t="shared" si="5"/>
        <v>0</v>
      </c>
      <c r="AC49" s="3">
        <f t="shared" si="3"/>
        <v>0</v>
      </c>
      <c r="AD49" s="23">
        <f t="shared" si="4"/>
        <v>47</v>
      </c>
      <c r="AE49" s="86">
        <v>1</v>
      </c>
    </row>
    <row r="50" spans="1:31" ht="18">
      <c r="B50" s="65"/>
      <c r="C50" s="62"/>
      <c r="D50" s="62"/>
      <c r="E50" s="62"/>
      <c r="F50" s="66"/>
      <c r="G50" s="26"/>
      <c r="H50" s="25"/>
      <c r="I50" s="26"/>
      <c r="J50" s="25"/>
      <c r="K50" s="165"/>
      <c r="L50" s="51"/>
      <c r="M50" s="27"/>
      <c r="N50" s="25"/>
      <c r="O50" s="169"/>
      <c r="P50" s="104"/>
      <c r="Q50" s="105"/>
      <c r="R50" s="25"/>
      <c r="S50" s="169"/>
      <c r="T50" s="56"/>
      <c r="U50" s="26"/>
      <c r="V50" s="159"/>
      <c r="W50" s="159"/>
      <c r="X50" s="56"/>
      <c r="Y50" s="169"/>
      <c r="Z50" s="25"/>
      <c r="AA50" s="26"/>
      <c r="AB50" s="4">
        <f t="shared" si="5"/>
        <v>0</v>
      </c>
      <c r="AC50" s="3">
        <f t="shared" si="3"/>
        <v>0</v>
      </c>
      <c r="AD50" s="23">
        <f t="shared" si="4"/>
        <v>48</v>
      </c>
    </row>
    <row r="51" spans="1:31" ht="18">
      <c r="B51" s="65"/>
      <c r="C51" s="62"/>
      <c r="D51" s="62"/>
      <c r="E51" s="62"/>
      <c r="F51" s="66"/>
      <c r="G51" s="26"/>
      <c r="H51" s="25"/>
      <c r="I51" s="26"/>
      <c r="J51" s="25"/>
      <c r="K51" s="165"/>
      <c r="L51" s="51"/>
      <c r="M51" s="27"/>
      <c r="N51" s="25"/>
      <c r="O51" s="169"/>
      <c r="P51" s="104"/>
      <c r="Q51" s="105"/>
      <c r="R51" s="25"/>
      <c r="S51" s="169"/>
      <c r="T51" s="56"/>
      <c r="U51" s="26"/>
      <c r="V51" s="159"/>
      <c r="W51" s="159"/>
      <c r="X51" s="56"/>
      <c r="Y51" s="169"/>
      <c r="Z51" s="25"/>
      <c r="AA51" s="26"/>
      <c r="AB51" s="4">
        <f t="shared" si="5"/>
        <v>0</v>
      </c>
      <c r="AC51" s="3">
        <f t="shared" si="3"/>
        <v>0</v>
      </c>
      <c r="AD51" s="23">
        <f t="shared" si="4"/>
        <v>49</v>
      </c>
    </row>
    <row r="52" spans="1:31" ht="18">
      <c r="B52" s="65"/>
      <c r="C52" s="62"/>
      <c r="D52" s="62"/>
      <c r="E52" s="62"/>
      <c r="F52" s="66"/>
      <c r="G52" s="26"/>
      <c r="H52" s="25"/>
      <c r="I52" s="26"/>
      <c r="J52" s="25"/>
      <c r="K52" s="165"/>
      <c r="L52" s="51"/>
      <c r="M52" s="27"/>
      <c r="N52" s="25"/>
      <c r="O52" s="169"/>
      <c r="P52" s="104"/>
      <c r="Q52" s="105"/>
      <c r="R52" s="25"/>
      <c r="S52" s="169"/>
      <c r="T52" s="56"/>
      <c r="U52" s="26"/>
      <c r="V52" s="159"/>
      <c r="W52" s="159"/>
      <c r="X52" s="56"/>
      <c r="Y52" s="169"/>
      <c r="Z52" s="25"/>
      <c r="AA52" s="26"/>
      <c r="AB52" s="4">
        <f t="shared" si="5"/>
        <v>0</v>
      </c>
      <c r="AC52" s="3">
        <f t="shared" si="3"/>
        <v>0</v>
      </c>
      <c r="AD52" s="23">
        <f t="shared" si="4"/>
        <v>50</v>
      </c>
    </row>
    <row r="53" spans="1:31" ht="18">
      <c r="B53" s="65"/>
      <c r="C53" s="62"/>
      <c r="D53" s="62"/>
      <c r="E53" s="62"/>
      <c r="F53" s="66"/>
      <c r="G53" s="26"/>
      <c r="H53" s="25"/>
      <c r="I53" s="26"/>
      <c r="J53" s="25"/>
      <c r="K53" s="165"/>
      <c r="L53" s="51"/>
      <c r="M53" s="27"/>
      <c r="N53" s="25"/>
      <c r="O53" s="169"/>
      <c r="P53" s="104"/>
      <c r="Q53" s="105"/>
      <c r="R53" s="25"/>
      <c r="S53" s="169"/>
      <c r="T53" s="56"/>
      <c r="U53" s="26"/>
      <c r="V53" s="159"/>
      <c r="W53" s="159"/>
      <c r="X53" s="56"/>
      <c r="Y53" s="169"/>
      <c r="Z53" s="25"/>
      <c r="AA53" s="26"/>
      <c r="AB53" s="4">
        <f t="shared" si="5"/>
        <v>0</v>
      </c>
      <c r="AC53" s="3">
        <f t="shared" si="3"/>
        <v>0</v>
      </c>
      <c r="AD53" s="23">
        <f t="shared" si="4"/>
        <v>51</v>
      </c>
    </row>
    <row r="54" spans="1:31" ht="18">
      <c r="B54" s="65"/>
      <c r="C54" s="62"/>
      <c r="D54" s="62"/>
      <c r="E54" s="62"/>
      <c r="F54" s="66"/>
      <c r="G54" s="26"/>
      <c r="H54" s="25"/>
      <c r="I54" s="26"/>
      <c r="J54" s="25"/>
      <c r="K54" s="165"/>
      <c r="L54" s="51"/>
      <c r="M54" s="27"/>
      <c r="N54" s="25"/>
      <c r="O54" s="169"/>
      <c r="P54" s="104"/>
      <c r="Q54" s="105"/>
      <c r="R54" s="25"/>
      <c r="S54" s="169"/>
      <c r="T54" s="56"/>
      <c r="U54" s="26"/>
      <c r="V54" s="159"/>
      <c r="W54" s="159"/>
      <c r="X54" s="56"/>
      <c r="Y54" s="169"/>
      <c r="Z54" s="25"/>
      <c r="AA54" s="26"/>
      <c r="AB54" s="4">
        <f t="shared" si="5"/>
        <v>0</v>
      </c>
      <c r="AC54" s="3">
        <f t="shared" si="3"/>
        <v>0</v>
      </c>
      <c r="AD54" s="23">
        <f t="shared" si="4"/>
        <v>52</v>
      </c>
    </row>
    <row r="55" spans="1:31" ht="18">
      <c r="B55" s="65"/>
      <c r="C55" s="62"/>
      <c r="D55" s="62"/>
      <c r="E55" s="62"/>
      <c r="F55" s="66"/>
      <c r="G55" s="26"/>
      <c r="H55" s="25"/>
      <c r="I55" s="26"/>
      <c r="J55" s="25"/>
      <c r="K55" s="165"/>
      <c r="L55" s="51"/>
      <c r="M55" s="27"/>
      <c r="N55" s="25"/>
      <c r="O55" s="169"/>
      <c r="P55" s="104"/>
      <c r="Q55" s="105"/>
      <c r="R55" s="25"/>
      <c r="S55" s="169"/>
      <c r="T55" s="56"/>
      <c r="U55" s="26"/>
      <c r="V55" s="159"/>
      <c r="W55" s="159"/>
      <c r="X55" s="56"/>
      <c r="Y55" s="169"/>
      <c r="Z55" s="25"/>
      <c r="AA55" s="26"/>
      <c r="AB55" s="4">
        <f t="shared" si="5"/>
        <v>0</v>
      </c>
      <c r="AC55" s="3">
        <f t="shared" si="3"/>
        <v>0</v>
      </c>
      <c r="AD55" s="23">
        <f t="shared" si="4"/>
        <v>53</v>
      </c>
    </row>
    <row r="56" spans="1:31" ht="18">
      <c r="B56" s="65"/>
      <c r="C56" s="62"/>
      <c r="D56" s="62"/>
      <c r="E56" s="62"/>
      <c r="F56" s="66"/>
      <c r="G56" s="26"/>
      <c r="H56" s="25"/>
      <c r="I56" s="26"/>
      <c r="J56" s="25"/>
      <c r="K56" s="165"/>
      <c r="L56" s="51"/>
      <c r="M56" s="27"/>
      <c r="N56" s="25"/>
      <c r="O56" s="169"/>
      <c r="P56" s="104"/>
      <c r="Q56" s="105"/>
      <c r="R56" s="25"/>
      <c r="S56" s="169"/>
      <c r="T56" s="56"/>
      <c r="U56" s="26"/>
      <c r="V56" s="159"/>
      <c r="W56" s="159"/>
      <c r="X56" s="56"/>
      <c r="Y56" s="169"/>
      <c r="Z56" s="25"/>
      <c r="AA56" s="26"/>
      <c r="AB56" s="4">
        <f t="shared" si="5"/>
        <v>0</v>
      </c>
      <c r="AC56" s="3">
        <f t="shared" si="3"/>
        <v>0</v>
      </c>
      <c r="AD56" s="23">
        <f t="shared" si="4"/>
        <v>54</v>
      </c>
    </row>
    <row r="57" spans="1:31" ht="18">
      <c r="B57" s="65"/>
      <c r="C57" s="62"/>
      <c r="D57" s="62"/>
      <c r="E57" s="62"/>
      <c r="F57" s="66"/>
      <c r="G57" s="26"/>
      <c r="H57" s="25"/>
      <c r="I57" s="26"/>
      <c r="J57" s="25"/>
      <c r="K57" s="165"/>
      <c r="L57" s="51"/>
      <c r="M57" s="27"/>
      <c r="N57" s="25"/>
      <c r="O57" s="169"/>
      <c r="P57" s="104"/>
      <c r="Q57" s="105"/>
      <c r="R57" s="25"/>
      <c r="S57" s="169"/>
      <c r="T57" s="56"/>
      <c r="U57" s="26"/>
      <c r="V57" s="159"/>
      <c r="W57" s="159"/>
      <c r="X57" s="56"/>
      <c r="Y57" s="169"/>
      <c r="Z57" s="25"/>
      <c r="AA57" s="26"/>
      <c r="AB57" s="4">
        <f t="shared" si="5"/>
        <v>0</v>
      </c>
      <c r="AC57" s="3">
        <f t="shared" si="3"/>
        <v>0</v>
      </c>
      <c r="AD57" s="23">
        <f t="shared" si="4"/>
        <v>55</v>
      </c>
    </row>
    <row r="58" spans="1:31" ht="18">
      <c r="B58" s="65"/>
      <c r="C58" s="62"/>
      <c r="D58" s="62"/>
      <c r="E58" s="62"/>
      <c r="F58" s="66"/>
      <c r="G58" s="26"/>
      <c r="H58" s="25"/>
      <c r="I58" s="26"/>
      <c r="J58" s="25"/>
      <c r="K58" s="165"/>
      <c r="L58" s="51"/>
      <c r="M58" s="27"/>
      <c r="N58" s="25"/>
      <c r="O58" s="169"/>
      <c r="P58" s="104"/>
      <c r="Q58" s="105"/>
      <c r="R58" s="25"/>
      <c r="S58" s="169"/>
      <c r="T58" s="56"/>
      <c r="U58" s="26"/>
      <c r="V58" s="159"/>
      <c r="W58" s="159"/>
      <c r="X58" s="56"/>
      <c r="Y58" s="169"/>
      <c r="Z58" s="25"/>
      <c r="AA58" s="26"/>
      <c r="AB58" s="4">
        <f t="shared" si="5"/>
        <v>0</v>
      </c>
      <c r="AC58" s="3">
        <f t="shared" si="3"/>
        <v>0</v>
      </c>
      <c r="AD58" s="23">
        <f t="shared" si="4"/>
        <v>56</v>
      </c>
    </row>
    <row r="59" spans="1:31" ht="18">
      <c r="B59" s="65"/>
      <c r="C59" s="62"/>
      <c r="D59" s="62"/>
      <c r="E59" s="62"/>
      <c r="F59" s="66"/>
      <c r="G59" s="26"/>
      <c r="H59" s="25"/>
      <c r="I59" s="26"/>
      <c r="J59" s="25"/>
      <c r="K59" s="165"/>
      <c r="L59" s="51"/>
      <c r="M59" s="27"/>
      <c r="N59" s="25"/>
      <c r="O59" s="169"/>
      <c r="P59" s="104"/>
      <c r="Q59" s="105"/>
      <c r="R59" s="25"/>
      <c r="S59" s="169"/>
      <c r="T59" s="56"/>
      <c r="U59" s="26"/>
      <c r="V59" s="159"/>
      <c r="W59" s="159"/>
      <c r="X59" s="56"/>
      <c r="Y59" s="169"/>
      <c r="Z59" s="25"/>
      <c r="AA59" s="26"/>
      <c r="AB59" s="4">
        <f t="shared" si="5"/>
        <v>0</v>
      </c>
      <c r="AC59" s="3">
        <f t="shared" si="3"/>
        <v>0</v>
      </c>
      <c r="AD59" s="23">
        <f t="shared" si="4"/>
        <v>57</v>
      </c>
    </row>
    <row r="60" spans="1:31" ht="18">
      <c r="B60" s="65"/>
      <c r="C60" s="62"/>
      <c r="D60" s="62"/>
      <c r="E60" s="62"/>
      <c r="F60" s="66"/>
      <c r="G60" s="26"/>
      <c r="H60" s="25"/>
      <c r="I60" s="26"/>
      <c r="J60" s="25"/>
      <c r="K60" s="165"/>
      <c r="L60" s="51"/>
      <c r="M60" s="27"/>
      <c r="N60" s="25"/>
      <c r="O60" s="169"/>
      <c r="P60" s="104"/>
      <c r="Q60" s="105"/>
      <c r="R60" s="25"/>
      <c r="S60" s="169"/>
      <c r="T60" s="56"/>
      <c r="U60" s="26"/>
      <c r="V60" s="159"/>
      <c r="W60" s="159"/>
      <c r="X60" s="56"/>
      <c r="Y60" s="169"/>
      <c r="Z60" s="25"/>
      <c r="AA60" s="26"/>
      <c r="AB60" s="4">
        <f t="shared" si="5"/>
        <v>0</v>
      </c>
      <c r="AC60" s="3">
        <f t="shared" si="3"/>
        <v>0</v>
      </c>
      <c r="AD60" s="23">
        <f t="shared" si="4"/>
        <v>58</v>
      </c>
    </row>
    <row r="61" spans="1:31" ht="18">
      <c r="B61" s="65"/>
      <c r="C61" s="62"/>
      <c r="D61" s="62"/>
      <c r="E61" s="62"/>
      <c r="F61" s="66"/>
      <c r="G61" s="26"/>
      <c r="H61" s="25"/>
      <c r="I61" s="26"/>
      <c r="J61" s="25"/>
      <c r="K61" s="165"/>
      <c r="L61" s="51"/>
      <c r="M61" s="27"/>
      <c r="N61" s="25"/>
      <c r="O61" s="169"/>
      <c r="P61" s="104"/>
      <c r="Q61" s="105"/>
      <c r="R61" s="25"/>
      <c r="S61" s="169"/>
      <c r="T61" s="56"/>
      <c r="U61" s="26"/>
      <c r="V61" s="159"/>
      <c r="W61" s="159"/>
      <c r="X61" s="56"/>
      <c r="Y61" s="169"/>
      <c r="Z61" s="25"/>
      <c r="AA61" s="26"/>
      <c r="AB61" s="4">
        <f t="shared" si="5"/>
        <v>0</v>
      </c>
      <c r="AC61" s="3">
        <f t="shared" si="3"/>
        <v>0</v>
      </c>
      <c r="AD61" s="23">
        <f t="shared" si="4"/>
        <v>59</v>
      </c>
    </row>
    <row r="62" spans="1:31" ht="18">
      <c r="B62" s="65"/>
      <c r="C62" s="62"/>
      <c r="D62" s="62"/>
      <c r="E62" s="62"/>
      <c r="F62" s="66"/>
      <c r="G62" s="26"/>
      <c r="H62" s="25"/>
      <c r="I62" s="26"/>
      <c r="J62" s="25"/>
      <c r="K62" s="165"/>
      <c r="L62" s="51"/>
      <c r="M62" s="27"/>
      <c r="N62" s="25"/>
      <c r="O62" s="169"/>
      <c r="P62" s="104"/>
      <c r="Q62" s="105"/>
      <c r="R62" s="25"/>
      <c r="S62" s="169"/>
      <c r="T62" s="56"/>
      <c r="U62" s="26"/>
      <c r="V62" s="159"/>
      <c r="W62" s="159"/>
      <c r="X62" s="56"/>
      <c r="Y62" s="169"/>
      <c r="Z62" s="25"/>
      <c r="AA62" s="26"/>
      <c r="AB62" s="4">
        <f t="shared" si="5"/>
        <v>0</v>
      </c>
      <c r="AC62" s="3">
        <f t="shared" si="3"/>
        <v>0</v>
      </c>
      <c r="AD62" s="23">
        <f t="shared" si="4"/>
        <v>60</v>
      </c>
    </row>
    <row r="63" spans="1:31" ht="18">
      <c r="B63" s="65"/>
      <c r="C63" s="62"/>
      <c r="D63" s="62"/>
      <c r="E63" s="62"/>
      <c r="F63" s="66"/>
      <c r="G63" s="26"/>
      <c r="H63" s="25"/>
      <c r="I63" s="26"/>
      <c r="J63" s="25"/>
      <c r="K63" s="165"/>
      <c r="L63" s="51"/>
      <c r="M63" s="27"/>
      <c r="N63" s="25"/>
      <c r="O63" s="169"/>
      <c r="P63" s="104"/>
      <c r="Q63" s="105"/>
      <c r="R63" s="25"/>
      <c r="S63" s="169"/>
      <c r="T63" s="56"/>
      <c r="U63" s="26"/>
      <c r="V63" s="159"/>
      <c r="W63" s="159"/>
      <c r="X63" s="56"/>
      <c r="Y63" s="169"/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</row>
    <row r="64" spans="1:31" ht="18">
      <c r="B64" s="65"/>
      <c r="C64" s="62"/>
      <c r="D64" s="62"/>
      <c r="E64" s="62"/>
      <c r="F64" s="66"/>
      <c r="G64" s="26"/>
      <c r="H64" s="25"/>
      <c r="I64" s="26"/>
      <c r="J64" s="25"/>
      <c r="K64" s="165"/>
      <c r="L64" s="51"/>
      <c r="M64" s="27"/>
      <c r="N64" s="25"/>
      <c r="O64" s="169"/>
      <c r="P64" s="104"/>
      <c r="Q64" s="105"/>
      <c r="R64" s="25"/>
      <c r="S64" s="169"/>
      <c r="T64" s="56"/>
      <c r="U64" s="26"/>
      <c r="V64" s="159"/>
      <c r="W64" s="159"/>
      <c r="X64" s="56"/>
      <c r="Y64" s="169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</row>
    <row r="65" spans="2:30" ht="18">
      <c r="B65" s="65"/>
      <c r="C65" s="62"/>
      <c r="D65" s="62"/>
      <c r="E65" s="62"/>
      <c r="F65" s="66"/>
      <c r="G65" s="26"/>
      <c r="H65" s="25"/>
      <c r="I65" s="26"/>
      <c r="J65" s="25"/>
      <c r="K65" s="165"/>
      <c r="L65" s="51"/>
      <c r="M65" s="27"/>
      <c r="N65" s="25"/>
      <c r="O65" s="169"/>
      <c r="P65" s="104"/>
      <c r="Q65" s="105"/>
      <c r="R65" s="25"/>
      <c r="S65" s="169"/>
      <c r="T65" s="56"/>
      <c r="U65" s="26"/>
      <c r="V65" s="159"/>
      <c r="W65" s="159"/>
      <c r="X65" s="56"/>
      <c r="Y65" s="169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</row>
    <row r="66" spans="2:30" ht="18">
      <c r="B66" s="65"/>
      <c r="C66" s="62"/>
      <c r="D66" s="62"/>
      <c r="E66" s="62"/>
      <c r="F66" s="66"/>
      <c r="G66" s="26"/>
      <c r="H66" s="25"/>
      <c r="I66" s="26"/>
      <c r="J66" s="25"/>
      <c r="K66" s="165"/>
      <c r="L66" s="51"/>
      <c r="M66" s="27"/>
      <c r="N66" s="25"/>
      <c r="O66" s="169"/>
      <c r="P66" s="104"/>
      <c r="Q66" s="105"/>
      <c r="R66" s="25"/>
      <c r="S66" s="169"/>
      <c r="T66" s="56"/>
      <c r="U66" s="26"/>
      <c r="V66" s="159"/>
      <c r="W66" s="159"/>
      <c r="X66" s="56"/>
      <c r="Y66" s="169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</row>
    <row r="67" spans="2:30" ht="18">
      <c r="B67" s="65"/>
      <c r="C67" s="62"/>
      <c r="D67" s="62"/>
      <c r="E67" s="62"/>
      <c r="F67" s="66"/>
      <c r="G67" s="26"/>
      <c r="H67" s="25"/>
      <c r="I67" s="26"/>
      <c r="J67" s="25"/>
      <c r="K67" s="165"/>
      <c r="L67" s="51"/>
      <c r="M67" s="27"/>
      <c r="N67" s="25"/>
      <c r="O67" s="169"/>
      <c r="P67" s="104"/>
      <c r="Q67" s="105"/>
      <c r="R67" s="25"/>
      <c r="S67" s="169"/>
      <c r="T67" s="56"/>
      <c r="U67" s="26"/>
      <c r="V67" s="159"/>
      <c r="W67" s="159"/>
      <c r="X67" s="56"/>
      <c r="Y67" s="169"/>
      <c r="Z67" s="25"/>
      <c r="AA67" s="26"/>
      <c r="AB67" s="4">
        <f t="shared" si="5"/>
        <v>0</v>
      </c>
      <c r="AC67" s="3">
        <f t="shared" ref="AC67:AC86" si="6">G67+I67+K67+M67+O67+Q67+S67+AA67</f>
        <v>0</v>
      </c>
      <c r="AD67" s="23">
        <f t="shared" si="4"/>
        <v>65</v>
      </c>
    </row>
    <row r="68" spans="2:30" ht="18">
      <c r="B68" s="65"/>
      <c r="C68" s="62"/>
      <c r="D68" s="62"/>
      <c r="E68" s="62"/>
      <c r="F68" s="66"/>
      <c r="G68" s="26"/>
      <c r="H68" s="25"/>
      <c r="I68" s="26"/>
      <c r="J68" s="25"/>
      <c r="K68" s="165"/>
      <c r="L68" s="51"/>
      <c r="M68" s="27"/>
      <c r="N68" s="25"/>
      <c r="O68" s="169"/>
      <c r="P68" s="104"/>
      <c r="Q68" s="105"/>
      <c r="R68" s="25"/>
      <c r="S68" s="169"/>
      <c r="T68" s="56"/>
      <c r="U68" s="26"/>
      <c r="V68" s="159"/>
      <c r="W68" s="159"/>
      <c r="X68" s="56"/>
      <c r="Y68" s="169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86" si="7">AD67+1</f>
        <v>66</v>
      </c>
    </row>
    <row r="69" spans="2:30" ht="18">
      <c r="B69" s="65"/>
      <c r="C69" s="62"/>
      <c r="D69" s="62"/>
      <c r="E69" s="62"/>
      <c r="F69" s="66"/>
      <c r="G69" s="26"/>
      <c r="H69" s="25"/>
      <c r="I69" s="26"/>
      <c r="J69" s="25"/>
      <c r="K69" s="165"/>
      <c r="L69" s="51"/>
      <c r="M69" s="27"/>
      <c r="N69" s="25"/>
      <c r="O69" s="169"/>
      <c r="P69" s="104"/>
      <c r="Q69" s="105"/>
      <c r="R69" s="25"/>
      <c r="S69" s="169"/>
      <c r="T69" s="56"/>
      <c r="U69" s="26"/>
      <c r="V69" s="159"/>
      <c r="W69" s="159"/>
      <c r="X69" s="56"/>
      <c r="Y69" s="169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</row>
    <row r="70" spans="2:30" ht="18">
      <c r="B70" s="65"/>
      <c r="C70" s="62"/>
      <c r="D70" s="62"/>
      <c r="E70" s="62"/>
      <c r="F70" s="66"/>
      <c r="G70" s="26"/>
      <c r="H70" s="25"/>
      <c r="I70" s="26"/>
      <c r="J70" s="25"/>
      <c r="K70" s="165"/>
      <c r="L70" s="51"/>
      <c r="M70" s="27"/>
      <c r="N70" s="25"/>
      <c r="O70" s="169"/>
      <c r="P70" s="104"/>
      <c r="Q70" s="105"/>
      <c r="R70" s="25"/>
      <c r="S70" s="169"/>
      <c r="T70" s="56"/>
      <c r="U70" s="26"/>
      <c r="V70" s="159"/>
      <c r="W70" s="159"/>
      <c r="X70" s="56"/>
      <c r="Y70" s="169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</row>
    <row r="71" spans="2:30" ht="18">
      <c r="B71" s="65"/>
      <c r="C71" s="62"/>
      <c r="D71" s="62"/>
      <c r="E71" s="62"/>
      <c r="F71" s="66"/>
      <c r="G71" s="26"/>
      <c r="H71" s="25"/>
      <c r="I71" s="26"/>
      <c r="J71" s="25"/>
      <c r="K71" s="165"/>
      <c r="L71" s="51"/>
      <c r="M71" s="27"/>
      <c r="N71" s="25"/>
      <c r="O71" s="169"/>
      <c r="P71" s="104"/>
      <c r="Q71" s="105"/>
      <c r="R71" s="25"/>
      <c r="S71" s="169"/>
      <c r="T71" s="56"/>
      <c r="U71" s="26"/>
      <c r="V71" s="159"/>
      <c r="W71" s="159"/>
      <c r="X71" s="56"/>
      <c r="Y71" s="169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</row>
    <row r="72" spans="2:30" ht="18">
      <c r="B72" s="65"/>
      <c r="C72" s="62"/>
      <c r="D72" s="62"/>
      <c r="E72" s="62"/>
      <c r="F72" s="66"/>
      <c r="G72" s="26"/>
      <c r="H72" s="25"/>
      <c r="I72" s="26"/>
      <c r="J72" s="25"/>
      <c r="K72" s="165"/>
      <c r="L72" s="51"/>
      <c r="M72" s="27"/>
      <c r="N72" s="25"/>
      <c r="O72" s="169"/>
      <c r="P72" s="104"/>
      <c r="Q72" s="105"/>
      <c r="R72" s="25"/>
      <c r="S72" s="169"/>
      <c r="T72" s="56"/>
      <c r="U72" s="26"/>
      <c r="V72" s="159"/>
      <c r="W72" s="159"/>
      <c r="X72" s="56"/>
      <c r="Y72" s="169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</row>
    <row r="73" spans="2:30" ht="18">
      <c r="B73" s="65"/>
      <c r="C73" s="62"/>
      <c r="D73" s="62"/>
      <c r="E73" s="62"/>
      <c r="F73" s="66"/>
      <c r="G73" s="26"/>
      <c r="H73" s="25"/>
      <c r="I73" s="26"/>
      <c r="J73" s="25"/>
      <c r="K73" s="165"/>
      <c r="L73" s="51"/>
      <c r="M73" s="27"/>
      <c r="N73" s="25"/>
      <c r="O73" s="169"/>
      <c r="P73" s="104"/>
      <c r="Q73" s="105"/>
      <c r="R73" s="25"/>
      <c r="S73" s="169"/>
      <c r="T73" s="56"/>
      <c r="U73" s="26"/>
      <c r="V73" s="159"/>
      <c r="W73" s="159"/>
      <c r="X73" s="56"/>
      <c r="Y73" s="169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</row>
    <row r="74" spans="2:30" ht="18">
      <c r="B74" s="65"/>
      <c r="C74" s="62"/>
      <c r="D74" s="62"/>
      <c r="E74" s="62"/>
      <c r="F74" s="66"/>
      <c r="G74" s="26"/>
      <c r="H74" s="25"/>
      <c r="I74" s="26"/>
      <c r="J74" s="25"/>
      <c r="K74" s="165"/>
      <c r="L74" s="51"/>
      <c r="M74" s="27"/>
      <c r="N74" s="25"/>
      <c r="O74" s="169"/>
      <c r="P74" s="104"/>
      <c r="Q74" s="105"/>
      <c r="R74" s="25"/>
      <c r="S74" s="169"/>
      <c r="T74" s="56"/>
      <c r="U74" s="26"/>
      <c r="V74" s="159"/>
      <c r="W74" s="159"/>
      <c r="X74" s="56"/>
      <c r="Y74" s="169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  <row r="75" spans="2:30" ht="18">
      <c r="B75" s="65"/>
      <c r="C75" s="62"/>
      <c r="D75" s="62"/>
      <c r="E75" s="62"/>
      <c r="F75" s="66"/>
      <c r="G75" s="26"/>
      <c r="H75" s="25"/>
      <c r="I75" s="26"/>
      <c r="J75" s="25"/>
      <c r="K75" s="165"/>
      <c r="L75" s="51"/>
      <c r="M75" s="27"/>
      <c r="N75" s="25"/>
      <c r="O75" s="169"/>
      <c r="P75" s="104"/>
      <c r="Q75" s="105"/>
      <c r="R75" s="25"/>
      <c r="S75" s="169"/>
      <c r="T75" s="56"/>
      <c r="U75" s="26"/>
      <c r="V75" s="159"/>
      <c r="W75" s="159"/>
      <c r="X75" s="56"/>
      <c r="Y75" s="169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</row>
    <row r="76" spans="2:30" ht="18">
      <c r="B76" s="65"/>
      <c r="C76" s="62"/>
      <c r="D76" s="62"/>
      <c r="E76" s="62"/>
      <c r="F76" s="66"/>
      <c r="G76" s="26"/>
      <c r="H76" s="25"/>
      <c r="I76" s="26"/>
      <c r="J76" s="25"/>
      <c r="K76" s="165"/>
      <c r="L76" s="51"/>
      <c r="M76" s="27"/>
      <c r="N76" s="25"/>
      <c r="O76" s="169"/>
      <c r="P76" s="104"/>
      <c r="Q76" s="105"/>
      <c r="R76" s="25"/>
      <c r="S76" s="169"/>
      <c r="T76" s="56"/>
      <c r="U76" s="26"/>
      <c r="V76" s="159"/>
      <c r="W76" s="159"/>
      <c r="X76" s="56"/>
      <c r="Y76" s="169"/>
      <c r="Z76" s="25"/>
      <c r="AA76" s="26"/>
      <c r="AB76" s="4">
        <f t="shared" si="5"/>
        <v>0</v>
      </c>
      <c r="AC76" s="3">
        <f t="shared" si="6"/>
        <v>0</v>
      </c>
      <c r="AD76" s="23">
        <f t="shared" si="7"/>
        <v>74</v>
      </c>
    </row>
    <row r="77" spans="2:30" ht="18">
      <c r="B77" s="65"/>
      <c r="C77" s="62"/>
      <c r="D77" s="62"/>
      <c r="E77" s="62"/>
      <c r="F77" s="66"/>
      <c r="G77" s="26"/>
      <c r="H77" s="25"/>
      <c r="I77" s="26"/>
      <c r="J77" s="25"/>
      <c r="K77" s="165"/>
      <c r="L77" s="51"/>
      <c r="M77" s="27"/>
      <c r="N77" s="25"/>
      <c r="O77" s="169"/>
      <c r="P77" s="104"/>
      <c r="Q77" s="105"/>
      <c r="R77" s="25"/>
      <c r="S77" s="169"/>
      <c r="T77" s="56"/>
      <c r="U77" s="26"/>
      <c r="V77" s="159"/>
      <c r="W77" s="159"/>
      <c r="X77" s="56"/>
      <c r="Y77" s="169"/>
      <c r="Z77" s="25"/>
      <c r="AA77" s="26"/>
      <c r="AB77" s="4">
        <f t="shared" si="5"/>
        <v>0</v>
      </c>
      <c r="AC77" s="3">
        <f t="shared" si="6"/>
        <v>0</v>
      </c>
      <c r="AD77" s="23">
        <f t="shared" si="7"/>
        <v>75</v>
      </c>
    </row>
    <row r="78" spans="2:30" ht="18">
      <c r="B78" s="65"/>
      <c r="C78" s="62"/>
      <c r="D78" s="62"/>
      <c r="E78" s="62"/>
      <c r="F78" s="66"/>
      <c r="G78" s="26"/>
      <c r="H78" s="25"/>
      <c r="I78" s="26"/>
      <c r="J78" s="25"/>
      <c r="K78" s="165"/>
      <c r="L78" s="51"/>
      <c r="M78" s="27"/>
      <c r="N78" s="25"/>
      <c r="O78" s="169"/>
      <c r="P78" s="104"/>
      <c r="Q78" s="105"/>
      <c r="R78" s="25"/>
      <c r="S78" s="169"/>
      <c r="T78" s="56"/>
      <c r="U78" s="26"/>
      <c r="V78" s="159"/>
      <c r="W78" s="159"/>
      <c r="X78" s="56"/>
      <c r="Y78" s="169"/>
      <c r="Z78" s="25"/>
      <c r="AA78" s="26"/>
      <c r="AB78" s="4">
        <f t="shared" si="5"/>
        <v>0</v>
      </c>
      <c r="AC78" s="3">
        <f t="shared" si="6"/>
        <v>0</v>
      </c>
      <c r="AD78" s="23">
        <f t="shared" si="7"/>
        <v>76</v>
      </c>
    </row>
    <row r="79" spans="2:30" ht="18">
      <c r="B79" s="65"/>
      <c r="C79" s="62"/>
      <c r="D79" s="62"/>
      <c r="E79" s="62"/>
      <c r="F79" s="66"/>
      <c r="G79" s="26"/>
      <c r="H79" s="25"/>
      <c r="I79" s="26"/>
      <c r="J79" s="25"/>
      <c r="K79" s="165"/>
      <c r="L79" s="51"/>
      <c r="M79" s="27"/>
      <c r="N79" s="25"/>
      <c r="O79" s="169"/>
      <c r="P79" s="104"/>
      <c r="Q79" s="105"/>
      <c r="R79" s="25"/>
      <c r="S79" s="169"/>
      <c r="T79" s="56"/>
      <c r="U79" s="26"/>
      <c r="V79" s="159"/>
      <c r="W79" s="159"/>
      <c r="X79" s="56"/>
      <c r="Y79" s="169"/>
      <c r="Z79" s="25"/>
      <c r="AA79" s="26"/>
      <c r="AB79" s="4">
        <f t="shared" ref="AB79:AB110" si="8">G79+I79+K79*1.5+M79+O79*1.5+Q79+S79*1.5+U79+W79+Y79*1.5+AA79</f>
        <v>0</v>
      </c>
      <c r="AC79" s="3">
        <f t="shared" si="6"/>
        <v>0</v>
      </c>
      <c r="AD79" s="23">
        <f t="shared" si="7"/>
        <v>77</v>
      </c>
    </row>
    <row r="80" spans="2:30" ht="18">
      <c r="B80" s="65"/>
      <c r="C80" s="62"/>
      <c r="D80" s="62"/>
      <c r="E80" s="62"/>
      <c r="F80" s="66"/>
      <c r="G80" s="26"/>
      <c r="H80" s="25"/>
      <c r="I80" s="26"/>
      <c r="J80" s="25"/>
      <c r="K80" s="165"/>
      <c r="L80" s="51"/>
      <c r="M80" s="27"/>
      <c r="N80" s="25"/>
      <c r="O80" s="169"/>
      <c r="P80" s="104"/>
      <c r="Q80" s="105"/>
      <c r="R80" s="25"/>
      <c r="S80" s="169"/>
      <c r="T80" s="56"/>
      <c r="U80" s="26"/>
      <c r="V80" s="159"/>
      <c r="W80" s="159"/>
      <c r="X80" s="56"/>
      <c r="Y80" s="169"/>
      <c r="Z80" s="25"/>
      <c r="AA80" s="26"/>
      <c r="AB80" s="4">
        <f t="shared" si="8"/>
        <v>0</v>
      </c>
      <c r="AC80" s="3">
        <f t="shared" si="6"/>
        <v>0</v>
      </c>
      <c r="AD80" s="23">
        <f t="shared" si="7"/>
        <v>78</v>
      </c>
    </row>
    <row r="81" spans="2:30" ht="18">
      <c r="B81" s="65"/>
      <c r="C81" s="62"/>
      <c r="D81" s="62"/>
      <c r="E81" s="62"/>
      <c r="F81" s="66"/>
      <c r="G81" s="26"/>
      <c r="H81" s="25"/>
      <c r="I81" s="26"/>
      <c r="J81" s="25"/>
      <c r="K81" s="165"/>
      <c r="L81" s="51"/>
      <c r="M81" s="27"/>
      <c r="N81" s="25"/>
      <c r="O81" s="169"/>
      <c r="P81" s="104"/>
      <c r="Q81" s="105"/>
      <c r="R81" s="25"/>
      <c r="S81" s="169"/>
      <c r="T81" s="56"/>
      <c r="U81" s="26"/>
      <c r="V81" s="159"/>
      <c r="W81" s="159"/>
      <c r="X81" s="56"/>
      <c r="Y81" s="169"/>
      <c r="Z81" s="25"/>
      <c r="AA81" s="26"/>
      <c r="AB81" s="4">
        <f t="shared" si="8"/>
        <v>0</v>
      </c>
      <c r="AC81" s="3">
        <f t="shared" si="6"/>
        <v>0</v>
      </c>
      <c r="AD81" s="23">
        <f t="shared" si="7"/>
        <v>79</v>
      </c>
    </row>
    <row r="82" spans="2:30" ht="18">
      <c r="B82" s="65"/>
      <c r="C82" s="62"/>
      <c r="D82" s="62"/>
      <c r="E82" s="62"/>
      <c r="F82" s="66"/>
      <c r="G82" s="26"/>
      <c r="H82" s="25"/>
      <c r="I82" s="26"/>
      <c r="J82" s="25"/>
      <c r="K82" s="165"/>
      <c r="L82" s="51"/>
      <c r="M82" s="27"/>
      <c r="N82" s="25"/>
      <c r="O82" s="169"/>
      <c r="P82" s="104"/>
      <c r="Q82" s="105"/>
      <c r="R82" s="25"/>
      <c r="S82" s="169"/>
      <c r="T82" s="56"/>
      <c r="U82" s="26"/>
      <c r="V82" s="159"/>
      <c r="W82" s="159"/>
      <c r="X82" s="56"/>
      <c r="Y82" s="169"/>
      <c r="Z82" s="25"/>
      <c r="AA82" s="26"/>
      <c r="AB82" s="4">
        <f t="shared" si="8"/>
        <v>0</v>
      </c>
      <c r="AC82" s="3">
        <f t="shared" si="6"/>
        <v>0</v>
      </c>
      <c r="AD82" s="23">
        <f t="shared" si="7"/>
        <v>80</v>
      </c>
    </row>
    <row r="83" spans="2:30" ht="18">
      <c r="B83" s="65"/>
      <c r="C83" s="62"/>
      <c r="D83" s="62"/>
      <c r="E83" s="62"/>
      <c r="F83" s="66"/>
      <c r="G83" s="26"/>
      <c r="H83" s="25"/>
      <c r="I83" s="26"/>
      <c r="J83" s="25"/>
      <c r="K83" s="165"/>
      <c r="L83" s="51"/>
      <c r="M83" s="27"/>
      <c r="N83" s="25"/>
      <c r="O83" s="169"/>
      <c r="P83" s="104"/>
      <c r="Q83" s="105"/>
      <c r="R83" s="25"/>
      <c r="S83" s="169"/>
      <c r="T83" s="56"/>
      <c r="U83" s="26"/>
      <c r="V83" s="159"/>
      <c r="W83" s="159"/>
      <c r="X83" s="56"/>
      <c r="Y83" s="169"/>
      <c r="Z83" s="25"/>
      <c r="AA83" s="26"/>
      <c r="AB83" s="4">
        <f t="shared" si="8"/>
        <v>0</v>
      </c>
      <c r="AC83" s="3">
        <f t="shared" si="6"/>
        <v>0</v>
      </c>
      <c r="AD83" s="23">
        <f t="shared" si="7"/>
        <v>81</v>
      </c>
    </row>
    <row r="84" spans="2:30" ht="18">
      <c r="B84" s="65"/>
      <c r="C84" s="62"/>
      <c r="D84" s="62"/>
      <c r="E84" s="62"/>
      <c r="F84" s="66"/>
      <c r="G84" s="26"/>
      <c r="H84" s="25"/>
      <c r="I84" s="26"/>
      <c r="J84" s="25"/>
      <c r="K84" s="165"/>
      <c r="L84" s="51"/>
      <c r="M84" s="27"/>
      <c r="N84" s="25"/>
      <c r="O84" s="169"/>
      <c r="P84" s="104"/>
      <c r="Q84" s="105"/>
      <c r="R84" s="25"/>
      <c r="S84" s="169"/>
      <c r="T84" s="56"/>
      <c r="U84" s="26"/>
      <c r="V84" s="159"/>
      <c r="W84" s="159"/>
      <c r="X84" s="56"/>
      <c r="Y84" s="169"/>
      <c r="Z84" s="25"/>
      <c r="AA84" s="26"/>
      <c r="AB84" s="4">
        <f t="shared" si="8"/>
        <v>0</v>
      </c>
      <c r="AC84" s="3">
        <f t="shared" si="6"/>
        <v>0</v>
      </c>
      <c r="AD84" s="23">
        <f t="shared" si="7"/>
        <v>82</v>
      </c>
    </row>
    <row r="85" spans="2:30" ht="18">
      <c r="B85" s="65"/>
      <c r="C85" s="62"/>
      <c r="D85" s="62"/>
      <c r="E85" s="62"/>
      <c r="F85" s="66"/>
      <c r="G85" s="26"/>
      <c r="H85" s="25"/>
      <c r="I85" s="26"/>
      <c r="J85" s="25"/>
      <c r="K85" s="165"/>
      <c r="L85" s="51"/>
      <c r="M85" s="27"/>
      <c r="N85" s="25"/>
      <c r="O85" s="169"/>
      <c r="P85" s="104"/>
      <c r="Q85" s="105"/>
      <c r="R85" s="25"/>
      <c r="S85" s="169"/>
      <c r="T85" s="56"/>
      <c r="U85" s="26"/>
      <c r="V85" s="159"/>
      <c r="W85" s="159"/>
      <c r="X85" s="56"/>
      <c r="Y85" s="169"/>
      <c r="Z85" s="25"/>
      <c r="AA85" s="26"/>
      <c r="AB85" s="4">
        <f t="shared" si="8"/>
        <v>0</v>
      </c>
      <c r="AC85" s="3">
        <f t="shared" si="6"/>
        <v>0</v>
      </c>
      <c r="AD85" s="23">
        <f t="shared" si="7"/>
        <v>83</v>
      </c>
    </row>
    <row r="86" spans="2:30" ht="18">
      <c r="B86" s="65"/>
      <c r="C86" s="62"/>
      <c r="D86" s="62"/>
      <c r="E86" s="62"/>
      <c r="F86" s="66"/>
      <c r="G86" s="26"/>
      <c r="H86" s="25"/>
      <c r="I86" s="26"/>
      <c r="J86" s="25"/>
      <c r="K86" s="165"/>
      <c r="L86" s="51"/>
      <c r="M86" s="27"/>
      <c r="N86" s="25"/>
      <c r="O86" s="169"/>
      <c r="P86" s="104"/>
      <c r="Q86" s="105"/>
      <c r="R86" s="25"/>
      <c r="S86" s="169"/>
      <c r="T86" s="56"/>
      <c r="U86" s="26"/>
      <c r="V86" s="159"/>
      <c r="W86" s="159"/>
      <c r="X86" s="56"/>
      <c r="Y86" s="169"/>
      <c r="Z86" s="25"/>
      <c r="AA86" s="26"/>
      <c r="AB86" s="4">
        <f t="shared" si="8"/>
        <v>0</v>
      </c>
      <c r="AC86" s="3">
        <f t="shared" si="6"/>
        <v>0</v>
      </c>
      <c r="AD86" s="23">
        <f t="shared" si="7"/>
        <v>84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E6 D22:D26 C11:E20 C22:C29 D37:D40 C31:C86 E22:E86 D44:D86">
    <cfRule type="expression" dxfId="29" priority="37" stopIfTrue="1">
      <formula>#REF!="F"</formula>
    </cfRule>
    <cfRule type="expression" dxfId="28" priority="38" stopIfTrue="1">
      <formula>#REF!="M"</formula>
    </cfRule>
  </conditionalFormatting>
  <conditionalFormatting sqref="C3:E9">
    <cfRule type="expression" dxfId="27" priority="33" stopIfTrue="1">
      <formula>$I3="F"</formula>
    </cfRule>
    <cfRule type="expression" dxfId="26" priority="34" stopIfTrue="1">
      <formula>$I3="M"</formula>
    </cfRule>
  </conditionalFormatting>
  <conditionalFormatting sqref="C3:C9">
    <cfRule type="expression" dxfId="25" priority="31" stopIfTrue="1">
      <formula>$J3="F"</formula>
    </cfRule>
    <cfRule type="expression" dxfId="24" priority="32" stopIfTrue="1">
      <formula>$J3="M"</formula>
    </cfRule>
  </conditionalFormatting>
  <conditionalFormatting sqref="C3:E9">
    <cfRule type="expression" dxfId="23" priority="29" stopIfTrue="1">
      <formula>$J3="F"</formula>
    </cfRule>
    <cfRule type="expression" dxfId="22" priority="30" stopIfTrue="1">
      <formula>$J3="M"</formula>
    </cfRule>
  </conditionalFormatting>
  <conditionalFormatting sqref="C11:E16">
    <cfRule type="expression" dxfId="21" priority="25" stopIfTrue="1">
      <formula>$I11="F"</formula>
    </cfRule>
    <cfRule type="expression" dxfId="20" priority="26" stopIfTrue="1">
      <formula>$I11="M"</formula>
    </cfRule>
  </conditionalFormatting>
  <conditionalFormatting sqref="C11:C16">
    <cfRule type="expression" dxfId="19" priority="23" stopIfTrue="1">
      <formula>$J11="F"</formula>
    </cfRule>
    <cfRule type="expression" dxfId="18" priority="24" stopIfTrue="1">
      <formula>$J11="M"</formula>
    </cfRule>
  </conditionalFormatting>
  <conditionalFormatting sqref="C11:E16">
    <cfRule type="expression" dxfId="17" priority="21" stopIfTrue="1">
      <formula>$J11="F"</formula>
    </cfRule>
    <cfRule type="expression" dxfId="16" priority="22" stopIfTrue="1">
      <formula>$J11="M"</formula>
    </cfRule>
  </conditionalFormatting>
  <conditionalFormatting sqref="C22:C27 E22:E27 D22:D26">
    <cfRule type="expression" dxfId="15" priority="17" stopIfTrue="1">
      <formula>$I22="F"</formula>
    </cfRule>
    <cfRule type="expression" dxfId="14" priority="18" stopIfTrue="1">
      <formula>$I22="M"</formula>
    </cfRule>
  </conditionalFormatting>
  <conditionalFormatting sqref="C22:C27">
    <cfRule type="expression" dxfId="13" priority="15" stopIfTrue="1">
      <formula>$J22="F"</formula>
    </cfRule>
    <cfRule type="expression" dxfId="12" priority="16" stopIfTrue="1">
      <formula>$J22="M"</formula>
    </cfRule>
  </conditionalFormatting>
  <conditionalFormatting sqref="C22:C27 E22:E27 D22:D26">
    <cfRule type="expression" dxfId="11" priority="13" stopIfTrue="1">
      <formula>$J22="F"</formula>
    </cfRule>
    <cfRule type="expression" dxfId="10" priority="14" stopIfTrue="1">
      <formula>$J22="M"</formula>
    </cfRule>
  </conditionalFormatting>
  <conditionalFormatting sqref="C20:E20">
    <cfRule type="expression" dxfId="9" priority="9" stopIfTrue="1">
      <formula>$I20="F"</formula>
    </cfRule>
    <cfRule type="expression" dxfId="8" priority="10" stopIfTrue="1">
      <formula>$I20="M"</formula>
    </cfRule>
  </conditionalFormatting>
  <conditionalFormatting sqref="C20">
    <cfRule type="expression" dxfId="7" priority="7" stopIfTrue="1">
      <formula>$J20="F"</formula>
    </cfRule>
    <cfRule type="expression" dxfId="6" priority="8" stopIfTrue="1">
      <formula>$J20="M"</formula>
    </cfRule>
  </conditionalFormatting>
  <conditionalFormatting sqref="C20:E20">
    <cfRule type="expression" dxfId="5" priority="5" stopIfTrue="1">
      <formula>$J20="F"</formula>
    </cfRule>
    <cfRule type="expression" dxfId="4" priority="6" stopIfTrue="1">
      <formula>$J20="M"</formula>
    </cfRule>
  </conditionalFormatting>
  <conditionalFormatting sqref="E29">
    <cfRule type="expression" dxfId="3" priority="3" stopIfTrue="1">
      <formula>$I29="F"</formula>
    </cfRule>
    <cfRule type="expression" dxfId="2" priority="4" stopIfTrue="1">
      <formula>$I29="M"</formula>
    </cfRule>
  </conditionalFormatting>
  <conditionalFormatting sqref="E29">
    <cfRule type="expression" dxfId="1" priority="1" stopIfTrue="1">
      <formula>$J29="F"</formula>
    </cfRule>
    <cfRule type="expression" dxfId="0" priority="2" stopIfTrue="1">
      <formula>$J29="M"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4"/>
  <sheetViews>
    <sheetView workbookViewId="0">
      <pane ySplit="2" topLeftCell="A3" activePane="bottomLeft" state="frozen"/>
      <selection pane="bottomLeft" activeCell="AD17" sqref="AD17"/>
    </sheetView>
  </sheetViews>
  <sheetFormatPr baseColWidth="10" defaultRowHeight="15"/>
  <cols>
    <col min="1" max="1" width="7.5703125" bestFit="1" customWidth="1"/>
    <col min="2" max="2" width="34.28515625" bestFit="1" customWidth="1"/>
    <col min="3" max="3" width="4.5703125" bestFit="1" customWidth="1"/>
    <col min="4" max="4" width="5.5703125" bestFit="1" customWidth="1"/>
    <col min="5" max="5" width="4.5703125" bestFit="1" customWidth="1"/>
    <col min="6" max="6" width="5.5703125" bestFit="1" customWidth="1"/>
    <col min="7" max="7" width="4.42578125" bestFit="1" customWidth="1"/>
    <col min="8" max="8" width="5.5703125" bestFit="1" customWidth="1"/>
    <col min="9" max="9" width="4.5703125" bestFit="1" customWidth="1"/>
    <col min="10" max="10" width="5.5703125" bestFit="1" customWidth="1"/>
    <col min="11" max="11" width="4.42578125" bestFit="1" customWidth="1"/>
    <col min="12" max="12" width="5.5703125" bestFit="1" customWidth="1"/>
    <col min="13" max="13" width="4.5703125" bestFit="1" customWidth="1"/>
    <col min="14" max="14" width="5.5703125" bestFit="1" customWidth="1"/>
    <col min="15" max="15" width="4.42578125" bestFit="1" customWidth="1"/>
    <col min="16" max="16" width="5.5703125" bestFit="1" customWidth="1"/>
    <col min="17" max="17" width="6.140625" bestFit="1" customWidth="1"/>
    <col min="18" max="18" width="5.5703125" bestFit="1" customWidth="1"/>
    <col min="19" max="19" width="3.85546875" customWidth="1"/>
    <col min="20" max="20" width="5.5703125" bestFit="1" customWidth="1"/>
    <col min="21" max="21" width="4.42578125" bestFit="1" customWidth="1"/>
    <col min="22" max="22" width="5.5703125" bestFit="1" customWidth="1"/>
    <col min="23" max="24" width="3.85546875" customWidth="1"/>
    <col min="25" max="25" width="7.5703125" bestFit="1" customWidth="1"/>
    <col min="26" max="27" width="7.7109375" bestFit="1" customWidth="1"/>
    <col min="28" max="28" width="6.5703125" bestFit="1" customWidth="1"/>
    <col min="29" max="29" width="7.5703125" bestFit="1" customWidth="1"/>
  </cols>
  <sheetData>
    <row r="1" spans="1:29" ht="183.75">
      <c r="A1" s="5"/>
      <c r="B1" s="6"/>
      <c r="C1" s="7" t="s">
        <v>200</v>
      </c>
      <c r="D1" s="8" t="s">
        <v>11</v>
      </c>
      <c r="E1" s="7" t="s">
        <v>201</v>
      </c>
      <c r="F1" s="8" t="s">
        <v>12</v>
      </c>
      <c r="G1" s="20" t="s">
        <v>202</v>
      </c>
      <c r="H1" s="9" t="s">
        <v>13</v>
      </c>
      <c r="I1" s="7" t="s">
        <v>81</v>
      </c>
      <c r="J1" s="8" t="s">
        <v>14</v>
      </c>
      <c r="K1" s="7" t="s">
        <v>203</v>
      </c>
      <c r="L1" s="8" t="s">
        <v>15</v>
      </c>
      <c r="M1" s="7" t="s">
        <v>204</v>
      </c>
      <c r="N1" s="8" t="s">
        <v>16</v>
      </c>
      <c r="O1" s="8" t="s">
        <v>1411</v>
      </c>
      <c r="P1" s="8" t="s">
        <v>17</v>
      </c>
      <c r="Q1" s="8" t="s">
        <v>206</v>
      </c>
      <c r="R1" s="8" t="s">
        <v>18</v>
      </c>
      <c r="S1" s="188" t="s">
        <v>205</v>
      </c>
      <c r="T1" s="188" t="s">
        <v>207</v>
      </c>
      <c r="U1" s="8" t="s">
        <v>19</v>
      </c>
      <c r="V1" s="8" t="s">
        <v>208</v>
      </c>
      <c r="W1" s="8" t="s">
        <v>209</v>
      </c>
      <c r="X1" s="8" t="s">
        <v>210</v>
      </c>
      <c r="Y1" s="8" t="s">
        <v>20</v>
      </c>
      <c r="Z1" s="10" t="s">
        <v>21</v>
      </c>
      <c r="AA1" s="11" t="s">
        <v>22</v>
      </c>
      <c r="AB1" s="9" t="s">
        <v>1129</v>
      </c>
      <c r="AC1" s="9" t="s">
        <v>793</v>
      </c>
    </row>
    <row r="2" spans="1:29">
      <c r="A2" s="12"/>
      <c r="B2" s="15" t="s">
        <v>23</v>
      </c>
      <c r="C2" s="21">
        <f t="shared" ref="C2:R2" si="0">SUM(C3:C21)</f>
        <v>285</v>
      </c>
      <c r="D2" s="21">
        <f t="shared" si="0"/>
        <v>14819</v>
      </c>
      <c r="E2" s="21">
        <f t="shared" si="0"/>
        <v>233</v>
      </c>
      <c r="F2" s="21">
        <f t="shared" si="0"/>
        <v>9045</v>
      </c>
      <c r="G2" s="21">
        <f t="shared" si="0"/>
        <v>137</v>
      </c>
      <c r="H2" s="21">
        <f t="shared" si="0"/>
        <v>5524</v>
      </c>
      <c r="I2" s="21">
        <f t="shared" si="0"/>
        <v>313</v>
      </c>
      <c r="J2" s="21">
        <f t="shared" si="0"/>
        <v>14592</v>
      </c>
      <c r="K2" s="21">
        <f t="shared" si="0"/>
        <v>237</v>
      </c>
      <c r="L2" s="21">
        <f t="shared" si="0"/>
        <v>9698</v>
      </c>
      <c r="M2" s="21">
        <f t="shared" si="0"/>
        <v>103</v>
      </c>
      <c r="N2" s="21">
        <f t="shared" si="0"/>
        <v>4136</v>
      </c>
      <c r="O2" s="21">
        <f t="shared" si="0"/>
        <v>122</v>
      </c>
      <c r="P2" s="21">
        <f t="shared" si="0"/>
        <v>5402</v>
      </c>
      <c r="Q2" s="21">
        <f t="shared" si="0"/>
        <v>225</v>
      </c>
      <c r="R2" s="21">
        <f t="shared" si="0"/>
        <v>10493</v>
      </c>
      <c r="S2" s="21">
        <f t="shared" ref="S2:X2" si="1">SUM(S3:S21)</f>
        <v>0</v>
      </c>
      <c r="T2" s="21">
        <f t="shared" si="1"/>
        <v>0</v>
      </c>
      <c r="U2" s="21">
        <f t="shared" si="1"/>
        <v>197</v>
      </c>
      <c r="V2" s="21">
        <f t="shared" si="1"/>
        <v>8873</v>
      </c>
      <c r="W2" s="21">
        <f t="shared" si="1"/>
        <v>0</v>
      </c>
      <c r="X2" s="21">
        <f t="shared" si="1"/>
        <v>0</v>
      </c>
      <c r="Y2" s="21">
        <f>SUM(Y3:Y21)</f>
        <v>1852</v>
      </c>
      <c r="Z2" s="21">
        <f>SUM(Z3:Z21)</f>
        <v>82582</v>
      </c>
      <c r="AA2" s="14">
        <f t="shared" ref="AA2:AA21" si="2">PRODUCT(Z2,1/Y2)</f>
        <v>44.590712742980564</v>
      </c>
      <c r="AB2" s="14">
        <f>SUM(AB3:AB21)</f>
        <v>539</v>
      </c>
      <c r="AC2" s="133">
        <f t="shared" ref="AC2:AC19" si="3">Z2/AB2</f>
        <v>153.21335807050093</v>
      </c>
    </row>
    <row r="3" spans="1:29">
      <c r="A3" s="12">
        <f t="shared" ref="A3:A21" si="4">1+A2</f>
        <v>1</v>
      </c>
      <c r="B3" s="42" t="s">
        <v>31</v>
      </c>
      <c r="C3" s="43">
        <v>73</v>
      </c>
      <c r="D3" s="43">
        <v>3992</v>
      </c>
      <c r="E3" s="43">
        <v>33</v>
      </c>
      <c r="F3" s="44">
        <v>1438</v>
      </c>
      <c r="G3" s="44">
        <v>36</v>
      </c>
      <c r="H3" s="44">
        <v>1548</v>
      </c>
      <c r="I3" s="44">
        <v>41</v>
      </c>
      <c r="J3" s="44">
        <v>2270</v>
      </c>
      <c r="K3" s="44">
        <v>37</v>
      </c>
      <c r="L3" s="44">
        <v>1762</v>
      </c>
      <c r="M3" s="44">
        <v>24</v>
      </c>
      <c r="N3" s="44">
        <v>1030</v>
      </c>
      <c r="O3" s="44">
        <v>21</v>
      </c>
      <c r="P3" s="44">
        <v>1038</v>
      </c>
      <c r="Q3" s="44">
        <v>40</v>
      </c>
      <c r="R3" s="44">
        <v>2071</v>
      </c>
      <c r="S3" s="186"/>
      <c r="T3" s="186"/>
      <c r="U3" s="44">
        <v>53</v>
      </c>
      <c r="V3" s="44">
        <v>2362</v>
      </c>
      <c r="W3" s="44"/>
      <c r="X3" s="44"/>
      <c r="Y3" s="41">
        <f t="shared" ref="Y3:Y21" si="5">C3+E3+G3+I3+K3+M3+Q3+O3+S3+U3+W3</f>
        <v>358</v>
      </c>
      <c r="Z3" s="13">
        <f t="shared" ref="Z3:Z21" si="6">SUM(P3,R3,N3,L3,J3,H3,F3,D3,T3,V3,X3)</f>
        <v>17511</v>
      </c>
      <c r="AA3" s="14">
        <f t="shared" si="2"/>
        <v>48.91340782122905</v>
      </c>
      <c r="AB3" s="62">
        <v>74</v>
      </c>
      <c r="AC3" s="133">
        <f t="shared" si="3"/>
        <v>236.63513513513513</v>
      </c>
    </row>
    <row r="4" spans="1:29">
      <c r="A4" s="12">
        <f t="shared" si="4"/>
        <v>2</v>
      </c>
      <c r="B4" s="45" t="s">
        <v>33</v>
      </c>
      <c r="C4" s="39">
        <v>42</v>
      </c>
      <c r="D4" s="39">
        <v>2229</v>
      </c>
      <c r="E4" s="39">
        <v>13</v>
      </c>
      <c r="F4" s="46">
        <v>563</v>
      </c>
      <c r="G4" s="46">
        <v>13</v>
      </c>
      <c r="H4" s="46">
        <v>522</v>
      </c>
      <c r="I4" s="46">
        <v>37</v>
      </c>
      <c r="J4" s="46">
        <v>1881</v>
      </c>
      <c r="K4" s="46">
        <v>35</v>
      </c>
      <c r="L4" s="46">
        <v>1558</v>
      </c>
      <c r="M4" s="46">
        <v>10</v>
      </c>
      <c r="N4" s="46">
        <v>347</v>
      </c>
      <c r="O4" s="46">
        <v>11</v>
      </c>
      <c r="P4" s="46">
        <v>562</v>
      </c>
      <c r="Q4" s="46">
        <v>40</v>
      </c>
      <c r="R4" s="46">
        <v>1948</v>
      </c>
      <c r="S4" s="186"/>
      <c r="T4" s="186"/>
      <c r="U4" s="44">
        <v>19</v>
      </c>
      <c r="V4" s="44">
        <v>769</v>
      </c>
      <c r="W4" s="44"/>
      <c r="X4" s="44"/>
      <c r="Y4" s="41">
        <f t="shared" si="5"/>
        <v>220</v>
      </c>
      <c r="Z4" s="13">
        <f t="shared" si="6"/>
        <v>10379</v>
      </c>
      <c r="AA4" s="14">
        <f t="shared" si="2"/>
        <v>47.177272727272722</v>
      </c>
      <c r="AB4" s="62">
        <v>67</v>
      </c>
      <c r="AC4" s="133">
        <f t="shared" si="3"/>
        <v>154.91044776119404</v>
      </c>
    </row>
    <row r="5" spans="1:29">
      <c r="A5" s="12">
        <f t="shared" si="4"/>
        <v>3</v>
      </c>
      <c r="B5" s="47" t="s">
        <v>27</v>
      </c>
      <c r="C5" s="48">
        <v>23</v>
      </c>
      <c r="D5" s="48">
        <v>1225</v>
      </c>
      <c r="E5" s="48">
        <v>23</v>
      </c>
      <c r="F5" s="49">
        <v>937</v>
      </c>
      <c r="G5" s="49">
        <v>10</v>
      </c>
      <c r="H5" s="49">
        <v>428</v>
      </c>
      <c r="I5" s="49">
        <v>50</v>
      </c>
      <c r="J5" s="49">
        <v>2653</v>
      </c>
      <c r="K5" s="49">
        <v>13</v>
      </c>
      <c r="L5" s="49">
        <v>629</v>
      </c>
      <c r="M5" s="49">
        <v>10</v>
      </c>
      <c r="N5" s="49">
        <v>477</v>
      </c>
      <c r="O5" s="49">
        <v>15</v>
      </c>
      <c r="P5" s="49">
        <v>554</v>
      </c>
      <c r="Q5" s="49">
        <v>19</v>
      </c>
      <c r="R5" s="46">
        <v>1078</v>
      </c>
      <c r="S5" s="186"/>
      <c r="T5" s="186"/>
      <c r="U5" s="44">
        <v>17</v>
      </c>
      <c r="V5" s="44">
        <v>911</v>
      </c>
      <c r="W5" s="44"/>
      <c r="X5" s="44"/>
      <c r="Y5" s="41">
        <f t="shared" si="5"/>
        <v>180</v>
      </c>
      <c r="Z5" s="13">
        <f t="shared" si="6"/>
        <v>8892</v>
      </c>
      <c r="AA5" s="14">
        <f t="shared" si="2"/>
        <v>49.4</v>
      </c>
      <c r="AB5" s="62">
        <v>41</v>
      </c>
      <c r="AC5" s="133">
        <f t="shared" si="3"/>
        <v>216.8780487804878</v>
      </c>
    </row>
    <row r="6" spans="1:29">
      <c r="A6" s="12">
        <f t="shared" si="4"/>
        <v>4</v>
      </c>
      <c r="B6" s="47" t="s">
        <v>26</v>
      </c>
      <c r="C6" s="48">
        <v>20</v>
      </c>
      <c r="D6" s="48">
        <v>1223</v>
      </c>
      <c r="E6" s="48">
        <v>46</v>
      </c>
      <c r="F6" s="49">
        <v>1953</v>
      </c>
      <c r="G6" s="49">
        <v>10</v>
      </c>
      <c r="H6" s="49">
        <v>402</v>
      </c>
      <c r="I6" s="49">
        <v>26</v>
      </c>
      <c r="J6" s="49">
        <v>1654</v>
      </c>
      <c r="K6" s="49">
        <v>14</v>
      </c>
      <c r="L6" s="49">
        <v>710</v>
      </c>
      <c r="M6" s="49">
        <v>10</v>
      </c>
      <c r="N6" s="49">
        <v>548</v>
      </c>
      <c r="O6" s="49">
        <v>6</v>
      </c>
      <c r="P6" s="49">
        <v>259</v>
      </c>
      <c r="Q6" s="49">
        <v>14</v>
      </c>
      <c r="R6" s="46">
        <v>962</v>
      </c>
      <c r="S6" s="186"/>
      <c r="T6" s="186"/>
      <c r="U6" s="44">
        <v>10</v>
      </c>
      <c r="V6" s="44">
        <v>482</v>
      </c>
      <c r="W6" s="44"/>
      <c r="X6" s="44"/>
      <c r="Y6" s="41">
        <f t="shared" si="5"/>
        <v>156</v>
      </c>
      <c r="Z6" s="13">
        <f t="shared" si="6"/>
        <v>8193</v>
      </c>
      <c r="AA6" s="14">
        <f t="shared" si="2"/>
        <v>52.519230769230766</v>
      </c>
      <c r="AB6" s="62">
        <v>49</v>
      </c>
      <c r="AC6" s="133">
        <f t="shared" si="3"/>
        <v>167.20408163265307</v>
      </c>
    </row>
    <row r="7" spans="1:29">
      <c r="A7" s="12">
        <f t="shared" si="4"/>
        <v>5</v>
      </c>
      <c r="B7" s="45" t="s">
        <v>32</v>
      </c>
      <c r="C7" s="39">
        <v>21</v>
      </c>
      <c r="D7" s="39">
        <v>1204</v>
      </c>
      <c r="E7" s="39">
        <v>19</v>
      </c>
      <c r="F7" s="39">
        <v>929</v>
      </c>
      <c r="G7" s="39">
        <v>8</v>
      </c>
      <c r="H7" s="39">
        <v>396</v>
      </c>
      <c r="I7" s="39">
        <v>21</v>
      </c>
      <c r="J7" s="39">
        <v>993</v>
      </c>
      <c r="K7" s="39">
        <v>23</v>
      </c>
      <c r="L7" s="39">
        <v>1109</v>
      </c>
      <c r="M7" s="39">
        <v>7</v>
      </c>
      <c r="N7" s="39">
        <v>411</v>
      </c>
      <c r="O7" s="39">
        <v>12</v>
      </c>
      <c r="P7" s="39">
        <v>516</v>
      </c>
      <c r="Q7" s="39">
        <v>24</v>
      </c>
      <c r="R7" s="46">
        <v>1364</v>
      </c>
      <c r="S7" s="186"/>
      <c r="T7" s="186"/>
      <c r="U7" s="44">
        <v>18</v>
      </c>
      <c r="V7" s="44">
        <v>1048</v>
      </c>
      <c r="W7" s="44"/>
      <c r="X7" s="44"/>
      <c r="Y7" s="41">
        <f t="shared" si="5"/>
        <v>153</v>
      </c>
      <c r="Z7" s="13">
        <f t="shared" si="6"/>
        <v>7970</v>
      </c>
      <c r="AA7" s="14">
        <f t="shared" si="2"/>
        <v>52.091503267973856</v>
      </c>
      <c r="AB7" s="62">
        <v>41</v>
      </c>
      <c r="AC7" s="133">
        <f t="shared" si="3"/>
        <v>194.39024390243901</v>
      </c>
    </row>
    <row r="8" spans="1:29">
      <c r="A8" s="12">
        <f t="shared" si="4"/>
        <v>6</v>
      </c>
      <c r="B8" s="45" t="s">
        <v>34</v>
      </c>
      <c r="C8" s="39">
        <v>21</v>
      </c>
      <c r="D8" s="39">
        <v>1062</v>
      </c>
      <c r="E8" s="39">
        <v>2</v>
      </c>
      <c r="F8" s="39">
        <v>165</v>
      </c>
      <c r="G8" s="39">
        <v>21</v>
      </c>
      <c r="H8" s="39">
        <v>971</v>
      </c>
      <c r="I8" s="39">
        <v>20</v>
      </c>
      <c r="J8" s="39">
        <v>889</v>
      </c>
      <c r="K8" s="39">
        <v>25</v>
      </c>
      <c r="L8" s="39">
        <v>1095</v>
      </c>
      <c r="M8" s="39">
        <v>4</v>
      </c>
      <c r="N8" s="39">
        <v>166</v>
      </c>
      <c r="O8" s="39">
        <v>18</v>
      </c>
      <c r="P8" s="39">
        <v>871</v>
      </c>
      <c r="Q8" s="39">
        <v>20</v>
      </c>
      <c r="R8" s="46">
        <v>955</v>
      </c>
      <c r="S8" s="186"/>
      <c r="T8" s="186"/>
      <c r="U8" s="44">
        <v>22</v>
      </c>
      <c r="V8" s="44">
        <v>967</v>
      </c>
      <c r="W8" s="44"/>
      <c r="X8" s="44"/>
      <c r="Y8" s="41">
        <f t="shared" si="5"/>
        <v>153</v>
      </c>
      <c r="Z8" s="13">
        <f t="shared" si="6"/>
        <v>7141</v>
      </c>
      <c r="AA8" s="14">
        <f t="shared" si="2"/>
        <v>46.673202614379086</v>
      </c>
      <c r="AB8" s="62">
        <v>50</v>
      </c>
      <c r="AC8" s="133">
        <f t="shared" si="3"/>
        <v>142.82</v>
      </c>
    </row>
    <row r="9" spans="1:29">
      <c r="A9" s="12">
        <f t="shared" si="4"/>
        <v>7</v>
      </c>
      <c r="B9" s="45" t="s">
        <v>29</v>
      </c>
      <c r="C9" s="39">
        <v>20</v>
      </c>
      <c r="D9" s="39">
        <v>1060</v>
      </c>
      <c r="E9" s="39">
        <v>17</v>
      </c>
      <c r="F9" s="39">
        <v>754</v>
      </c>
      <c r="G9" s="39">
        <v>11</v>
      </c>
      <c r="H9" s="39">
        <v>276</v>
      </c>
      <c r="I9" s="39">
        <v>14</v>
      </c>
      <c r="J9" s="39">
        <v>816</v>
      </c>
      <c r="K9" s="39">
        <v>9</v>
      </c>
      <c r="L9" s="39">
        <v>495</v>
      </c>
      <c r="M9" s="39">
        <v>9</v>
      </c>
      <c r="N9" s="39">
        <v>429</v>
      </c>
      <c r="O9" s="39">
        <v>6</v>
      </c>
      <c r="P9" s="39">
        <v>280</v>
      </c>
      <c r="Q9" s="39">
        <v>10</v>
      </c>
      <c r="R9" s="46">
        <v>447</v>
      </c>
      <c r="S9" s="186"/>
      <c r="T9" s="186"/>
      <c r="U9" s="44">
        <v>9</v>
      </c>
      <c r="V9" s="44">
        <v>445</v>
      </c>
      <c r="W9" s="44"/>
      <c r="X9" s="44"/>
      <c r="Y9" s="41">
        <f t="shared" si="5"/>
        <v>105</v>
      </c>
      <c r="Z9" s="13">
        <f t="shared" si="6"/>
        <v>5002</v>
      </c>
      <c r="AA9" s="14">
        <f t="shared" si="2"/>
        <v>47.638095238095239</v>
      </c>
      <c r="AB9" s="62">
        <v>36</v>
      </c>
      <c r="AC9" s="133">
        <f t="shared" si="3"/>
        <v>138.94444444444446</v>
      </c>
    </row>
    <row r="10" spans="1:29">
      <c r="A10" s="12">
        <f t="shared" si="4"/>
        <v>8</v>
      </c>
      <c r="B10" s="45" t="s">
        <v>30</v>
      </c>
      <c r="C10" s="39">
        <v>28</v>
      </c>
      <c r="D10" s="39">
        <v>1146</v>
      </c>
      <c r="E10" s="39">
        <v>23</v>
      </c>
      <c r="F10" s="39">
        <v>756</v>
      </c>
      <c r="G10" s="39">
        <v>5</v>
      </c>
      <c r="H10" s="39">
        <v>122</v>
      </c>
      <c r="I10" s="39">
        <v>23</v>
      </c>
      <c r="J10" s="39">
        <v>1130</v>
      </c>
      <c r="K10" s="39">
        <v>20</v>
      </c>
      <c r="L10" s="39">
        <v>619</v>
      </c>
      <c r="M10" s="39">
        <v>8</v>
      </c>
      <c r="N10" s="39">
        <v>311</v>
      </c>
      <c r="O10" s="39">
        <v>0</v>
      </c>
      <c r="P10" s="39">
        <v>0</v>
      </c>
      <c r="Q10" s="39">
        <v>7</v>
      </c>
      <c r="R10" s="46">
        <v>291</v>
      </c>
      <c r="S10" s="186"/>
      <c r="T10" s="186"/>
      <c r="U10" s="44">
        <v>7</v>
      </c>
      <c r="V10" s="44">
        <v>377</v>
      </c>
      <c r="W10" s="44"/>
      <c r="X10" s="44"/>
      <c r="Y10" s="41">
        <f t="shared" si="5"/>
        <v>121</v>
      </c>
      <c r="Z10" s="13">
        <f t="shared" si="6"/>
        <v>4752</v>
      </c>
      <c r="AA10" s="14">
        <f t="shared" si="2"/>
        <v>39.272727272727273</v>
      </c>
      <c r="AB10" s="62">
        <v>32</v>
      </c>
      <c r="AC10" s="133">
        <f t="shared" si="3"/>
        <v>148.5</v>
      </c>
    </row>
    <row r="11" spans="1:29">
      <c r="A11" s="12">
        <f t="shared" si="4"/>
        <v>9</v>
      </c>
      <c r="B11" s="45" t="s">
        <v>35</v>
      </c>
      <c r="C11" s="39">
        <v>10</v>
      </c>
      <c r="D11" s="39">
        <v>605</v>
      </c>
      <c r="E11" s="39">
        <v>25</v>
      </c>
      <c r="F11" s="39">
        <v>1091</v>
      </c>
      <c r="G11" s="39">
        <v>3</v>
      </c>
      <c r="H11" s="39">
        <v>150</v>
      </c>
      <c r="I11" s="39">
        <v>7</v>
      </c>
      <c r="J11" s="39">
        <v>418</v>
      </c>
      <c r="K11" s="39">
        <v>9</v>
      </c>
      <c r="L11" s="39">
        <v>552</v>
      </c>
      <c r="M11" s="39">
        <v>3</v>
      </c>
      <c r="N11" s="39">
        <v>165</v>
      </c>
      <c r="O11" s="39">
        <v>6</v>
      </c>
      <c r="P11" s="39">
        <v>394</v>
      </c>
      <c r="Q11" s="39">
        <v>4</v>
      </c>
      <c r="R11" s="39">
        <v>239</v>
      </c>
      <c r="S11" s="186"/>
      <c r="T11" s="186"/>
      <c r="U11" s="44">
        <v>6</v>
      </c>
      <c r="V11" s="44">
        <v>312</v>
      </c>
      <c r="W11" s="44"/>
      <c r="X11" s="44"/>
      <c r="Y11" s="41">
        <f t="shared" si="5"/>
        <v>73</v>
      </c>
      <c r="Z11" s="13">
        <f t="shared" si="6"/>
        <v>3926</v>
      </c>
      <c r="AA11" s="19">
        <f t="shared" si="2"/>
        <v>53.780821917808218</v>
      </c>
      <c r="AB11" s="62">
        <v>31</v>
      </c>
      <c r="AC11" s="133">
        <f t="shared" si="3"/>
        <v>126.64516129032258</v>
      </c>
    </row>
    <row r="12" spans="1:29">
      <c r="A12" s="12">
        <f t="shared" si="4"/>
        <v>10</v>
      </c>
      <c r="B12" s="12" t="s">
        <v>28</v>
      </c>
      <c r="C12" s="39">
        <v>4</v>
      </c>
      <c r="D12" s="39">
        <v>138</v>
      </c>
      <c r="E12" s="39">
        <v>6</v>
      </c>
      <c r="F12" s="39">
        <v>157</v>
      </c>
      <c r="G12" s="39">
        <v>11</v>
      </c>
      <c r="H12" s="39">
        <v>424</v>
      </c>
      <c r="I12" s="39">
        <v>14</v>
      </c>
      <c r="J12" s="39">
        <v>489</v>
      </c>
      <c r="K12" s="39">
        <v>15</v>
      </c>
      <c r="L12" s="39">
        <v>531</v>
      </c>
      <c r="M12" s="39">
        <v>2</v>
      </c>
      <c r="N12" s="39">
        <v>72</v>
      </c>
      <c r="O12" s="39">
        <v>12</v>
      </c>
      <c r="P12" s="39">
        <v>477</v>
      </c>
      <c r="Q12" s="39">
        <v>16</v>
      </c>
      <c r="R12" s="39">
        <v>763</v>
      </c>
      <c r="S12" s="186"/>
      <c r="T12" s="186"/>
      <c r="U12" s="44">
        <v>8</v>
      </c>
      <c r="V12" s="44">
        <v>288</v>
      </c>
      <c r="W12" s="44"/>
      <c r="X12" s="44"/>
      <c r="Y12" s="41">
        <f t="shared" si="5"/>
        <v>88</v>
      </c>
      <c r="Z12" s="13">
        <f t="shared" si="6"/>
        <v>3339</v>
      </c>
      <c r="AA12" s="14">
        <f t="shared" si="2"/>
        <v>37.94318181818182</v>
      </c>
      <c r="AB12" s="62">
        <v>29</v>
      </c>
      <c r="AC12" s="133">
        <f t="shared" si="3"/>
        <v>115.13793103448276</v>
      </c>
    </row>
    <row r="13" spans="1:29">
      <c r="A13" s="12">
        <f t="shared" si="4"/>
        <v>11</v>
      </c>
      <c r="B13" s="53" t="s">
        <v>43</v>
      </c>
      <c r="C13" s="54">
        <v>12</v>
      </c>
      <c r="D13" s="54">
        <v>568</v>
      </c>
      <c r="E13" s="54">
        <v>9</v>
      </c>
      <c r="F13" s="54">
        <v>302</v>
      </c>
      <c r="G13" s="54">
        <v>5</v>
      </c>
      <c r="H13" s="54">
        <v>176</v>
      </c>
      <c r="I13" s="54">
        <v>11</v>
      </c>
      <c r="J13" s="54">
        <v>440</v>
      </c>
      <c r="K13" s="54">
        <v>5</v>
      </c>
      <c r="L13" s="54">
        <v>183</v>
      </c>
      <c r="M13" s="54">
        <v>4</v>
      </c>
      <c r="N13" s="54">
        <v>180</v>
      </c>
      <c r="O13" s="54">
        <v>2</v>
      </c>
      <c r="P13" s="54">
        <v>68</v>
      </c>
      <c r="Q13" s="54">
        <v>5</v>
      </c>
      <c r="R13" s="54">
        <v>207</v>
      </c>
      <c r="S13" s="187"/>
      <c r="T13" s="187"/>
      <c r="U13" s="55">
        <v>6</v>
      </c>
      <c r="V13" s="55">
        <v>276</v>
      </c>
      <c r="W13" s="55"/>
      <c r="X13" s="55"/>
      <c r="Y13" s="41">
        <f t="shared" si="5"/>
        <v>59</v>
      </c>
      <c r="Z13" s="13">
        <f t="shared" si="6"/>
        <v>2400</v>
      </c>
      <c r="AA13" s="14">
        <f t="shared" si="2"/>
        <v>40.677966101694913</v>
      </c>
      <c r="AB13" s="62">
        <v>20</v>
      </c>
      <c r="AC13" s="133">
        <f t="shared" si="3"/>
        <v>120</v>
      </c>
    </row>
    <row r="14" spans="1:29">
      <c r="A14" s="12">
        <f t="shared" si="4"/>
        <v>12</v>
      </c>
      <c r="B14" s="77" t="s">
        <v>1066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4</v>
      </c>
      <c r="J14" s="43">
        <v>252</v>
      </c>
      <c r="K14" s="43">
        <v>11</v>
      </c>
      <c r="L14" s="43">
        <v>428</v>
      </c>
      <c r="M14" s="43">
        <v>0</v>
      </c>
      <c r="N14" s="43">
        <v>0</v>
      </c>
      <c r="O14" s="43">
        <v>4</v>
      </c>
      <c r="P14" s="43">
        <v>210</v>
      </c>
      <c r="Q14" s="43">
        <v>0</v>
      </c>
      <c r="R14" s="43">
        <v>0</v>
      </c>
      <c r="S14" s="186"/>
      <c r="T14" s="186"/>
      <c r="U14" s="44">
        <v>8</v>
      </c>
      <c r="V14" s="44">
        <v>451</v>
      </c>
      <c r="W14" s="44"/>
      <c r="X14" s="44"/>
      <c r="Y14" s="41">
        <f t="shared" si="5"/>
        <v>27</v>
      </c>
      <c r="Z14" s="13">
        <f t="shared" si="6"/>
        <v>1341</v>
      </c>
      <c r="AA14" s="14">
        <f t="shared" si="2"/>
        <v>49.666666666666664</v>
      </c>
      <c r="AB14" s="62">
        <v>12</v>
      </c>
      <c r="AC14" s="133">
        <f t="shared" si="3"/>
        <v>111.75</v>
      </c>
    </row>
    <row r="15" spans="1:29">
      <c r="A15" s="12">
        <f t="shared" si="4"/>
        <v>13</v>
      </c>
      <c r="B15" s="53" t="s">
        <v>747</v>
      </c>
      <c r="C15" s="54">
        <v>11</v>
      </c>
      <c r="D15" s="54">
        <v>367</v>
      </c>
      <c r="E15" s="54">
        <v>0</v>
      </c>
      <c r="F15" s="54">
        <v>0</v>
      </c>
      <c r="G15" s="54">
        <v>3</v>
      </c>
      <c r="H15" s="54">
        <v>81</v>
      </c>
      <c r="I15" s="54">
        <v>6</v>
      </c>
      <c r="J15" s="54">
        <v>328</v>
      </c>
      <c r="K15" s="54">
        <v>0</v>
      </c>
      <c r="L15" s="54">
        <v>0</v>
      </c>
      <c r="M15" s="54">
        <v>0</v>
      </c>
      <c r="N15" s="54">
        <v>0</v>
      </c>
      <c r="O15" s="54">
        <v>2</v>
      </c>
      <c r="P15" s="54">
        <v>57</v>
      </c>
      <c r="Q15" s="54">
        <v>0</v>
      </c>
      <c r="R15" s="54">
        <v>0</v>
      </c>
      <c r="S15" s="187"/>
      <c r="T15" s="187"/>
      <c r="U15" s="55">
        <v>2</v>
      </c>
      <c r="V15" s="55">
        <v>78</v>
      </c>
      <c r="W15" s="55"/>
      <c r="X15" s="55"/>
      <c r="Y15" s="41">
        <f t="shared" si="5"/>
        <v>24</v>
      </c>
      <c r="Z15" s="13">
        <f t="shared" si="6"/>
        <v>911</v>
      </c>
      <c r="AA15" s="14">
        <f t="shared" si="2"/>
        <v>37.958333333333329</v>
      </c>
      <c r="AB15" s="62">
        <v>28</v>
      </c>
      <c r="AC15" s="133">
        <f t="shared" si="3"/>
        <v>32.535714285714285</v>
      </c>
    </row>
    <row r="16" spans="1:29">
      <c r="A16" s="12">
        <f t="shared" si="4"/>
        <v>14</v>
      </c>
      <c r="B16" s="77" t="s">
        <v>1230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</v>
      </c>
      <c r="J16" s="43">
        <v>279</v>
      </c>
      <c r="K16" s="43">
        <v>1</v>
      </c>
      <c r="L16" s="43">
        <v>27</v>
      </c>
      <c r="M16" s="43">
        <v>0</v>
      </c>
      <c r="N16" s="43">
        <v>0</v>
      </c>
      <c r="O16" s="43">
        <v>2</v>
      </c>
      <c r="P16" s="43">
        <v>89</v>
      </c>
      <c r="Q16" s="43">
        <v>5</v>
      </c>
      <c r="R16" s="43">
        <v>168</v>
      </c>
      <c r="S16" s="186"/>
      <c r="T16" s="186"/>
      <c r="U16" s="44">
        <v>4</v>
      </c>
      <c r="V16" s="44">
        <v>107</v>
      </c>
      <c r="W16" s="44"/>
      <c r="X16" s="44"/>
      <c r="Y16" s="41">
        <f t="shared" si="5"/>
        <v>20</v>
      </c>
      <c r="Z16" s="13">
        <f t="shared" si="6"/>
        <v>670</v>
      </c>
      <c r="AA16" s="14">
        <f t="shared" si="2"/>
        <v>33.5</v>
      </c>
      <c r="AB16" s="62">
        <v>23</v>
      </c>
      <c r="AC16" s="133">
        <f t="shared" si="3"/>
        <v>29.130434782608695</v>
      </c>
    </row>
    <row r="17" spans="1:29">
      <c r="A17" s="12">
        <f t="shared" si="4"/>
        <v>15</v>
      </c>
      <c r="B17" s="53" t="s">
        <v>1197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2</v>
      </c>
      <c r="J17" s="54">
        <v>100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187"/>
      <c r="T17" s="187"/>
      <c r="U17" s="55">
        <v>0</v>
      </c>
      <c r="V17" s="55">
        <v>0</v>
      </c>
      <c r="W17" s="55"/>
      <c r="X17" s="55"/>
      <c r="Y17" s="41">
        <f t="shared" si="5"/>
        <v>2</v>
      </c>
      <c r="Z17" s="13">
        <f t="shared" si="6"/>
        <v>100</v>
      </c>
      <c r="AA17" s="14">
        <f t="shared" si="2"/>
        <v>50</v>
      </c>
      <c r="AB17" s="62">
        <v>0</v>
      </c>
      <c r="AC17" s="62" t="e">
        <f t="shared" si="3"/>
        <v>#DIV/0!</v>
      </c>
    </row>
    <row r="18" spans="1:29">
      <c r="A18" s="12">
        <f t="shared" si="4"/>
        <v>16</v>
      </c>
      <c r="B18" s="77" t="s">
        <v>1128</v>
      </c>
      <c r="C18" s="43">
        <v>0</v>
      </c>
      <c r="D18" s="43">
        <v>0</v>
      </c>
      <c r="E18" s="43">
        <v>0</v>
      </c>
      <c r="F18" s="43">
        <v>0</v>
      </c>
      <c r="G18" s="43">
        <v>1</v>
      </c>
      <c r="H18" s="43">
        <v>28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186"/>
      <c r="T18" s="186"/>
      <c r="U18" s="44">
        <v>0</v>
      </c>
      <c r="V18" s="44">
        <v>0</v>
      </c>
      <c r="W18" s="44"/>
      <c r="X18" s="44"/>
      <c r="Y18" s="41">
        <f t="shared" si="5"/>
        <v>1</v>
      </c>
      <c r="Z18" s="13">
        <f t="shared" si="6"/>
        <v>28</v>
      </c>
      <c r="AA18" s="14">
        <f t="shared" si="2"/>
        <v>28</v>
      </c>
      <c r="AB18" s="62">
        <v>2</v>
      </c>
      <c r="AC18" s="62">
        <f t="shared" si="3"/>
        <v>14</v>
      </c>
    </row>
    <row r="19" spans="1:29">
      <c r="A19" s="12">
        <f t="shared" si="4"/>
        <v>17</v>
      </c>
      <c r="B19" s="77" t="s">
        <v>1425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1</v>
      </c>
      <c r="P19" s="43">
        <v>27</v>
      </c>
      <c r="Q19" s="43">
        <v>0</v>
      </c>
      <c r="R19" s="43">
        <v>0</v>
      </c>
      <c r="S19" s="186"/>
      <c r="T19" s="186"/>
      <c r="U19" s="44">
        <v>0</v>
      </c>
      <c r="V19" s="44">
        <v>0</v>
      </c>
      <c r="W19" s="44"/>
      <c r="X19" s="44"/>
      <c r="Y19" s="41">
        <f t="shared" si="5"/>
        <v>1</v>
      </c>
      <c r="Z19" s="13">
        <f t="shared" si="6"/>
        <v>27</v>
      </c>
      <c r="AA19" s="14">
        <f t="shared" si="2"/>
        <v>27</v>
      </c>
      <c r="AB19" s="62">
        <v>4</v>
      </c>
      <c r="AC19" s="62">
        <f t="shared" si="3"/>
        <v>6.75</v>
      </c>
    </row>
    <row r="20" spans="1:29">
      <c r="A20" s="12">
        <f t="shared" si="4"/>
        <v>18</v>
      </c>
      <c r="B20" s="12" t="s">
        <v>198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28</v>
      </c>
      <c r="J20" s="39">
        <v>0</v>
      </c>
      <c r="K20" s="39">
        <v>2</v>
      </c>
      <c r="L20" s="39">
        <v>0</v>
      </c>
      <c r="M20" s="39">
        <v>12</v>
      </c>
      <c r="N20" s="39">
        <v>0</v>
      </c>
      <c r="O20" s="39">
        <v>2</v>
      </c>
      <c r="P20" s="39">
        <v>0</v>
      </c>
      <c r="Q20" s="39">
        <v>10</v>
      </c>
      <c r="R20" s="39">
        <v>0</v>
      </c>
      <c r="S20" s="186"/>
      <c r="T20" s="186"/>
      <c r="U20" s="44">
        <v>2</v>
      </c>
      <c r="V20" s="44">
        <v>0</v>
      </c>
      <c r="W20" s="44"/>
      <c r="X20" s="44"/>
      <c r="Y20" s="41">
        <f t="shared" si="5"/>
        <v>56</v>
      </c>
      <c r="Z20" s="13">
        <f t="shared" si="6"/>
        <v>0</v>
      </c>
      <c r="AA20" s="14">
        <f t="shared" si="2"/>
        <v>0</v>
      </c>
      <c r="AB20" s="62"/>
      <c r="AC20" s="62"/>
    </row>
    <row r="21" spans="1:29" s="22" customFormat="1">
      <c r="A21" s="12">
        <f t="shared" si="4"/>
        <v>19</v>
      </c>
      <c r="B21" s="40" t="s">
        <v>199</v>
      </c>
      <c r="C21" s="39">
        <v>0</v>
      </c>
      <c r="D21" s="39">
        <v>0</v>
      </c>
      <c r="E21" s="39">
        <v>17</v>
      </c>
      <c r="F21" s="39">
        <v>0</v>
      </c>
      <c r="G21" s="39">
        <v>0</v>
      </c>
      <c r="H21" s="39">
        <v>0</v>
      </c>
      <c r="I21" s="39">
        <v>1</v>
      </c>
      <c r="J21" s="39">
        <v>0</v>
      </c>
      <c r="K21" s="39">
        <v>18</v>
      </c>
      <c r="L21" s="39">
        <v>0</v>
      </c>
      <c r="M21" s="39">
        <v>0</v>
      </c>
      <c r="N21" s="39">
        <v>0</v>
      </c>
      <c r="O21" s="39">
        <v>2</v>
      </c>
      <c r="P21" s="39">
        <v>0</v>
      </c>
      <c r="Q21" s="39">
        <v>11</v>
      </c>
      <c r="R21" s="39">
        <v>0</v>
      </c>
      <c r="S21" s="186"/>
      <c r="T21" s="186"/>
      <c r="U21" s="44">
        <v>6</v>
      </c>
      <c r="V21" s="44">
        <v>0</v>
      </c>
      <c r="W21" s="44"/>
      <c r="X21" s="44"/>
      <c r="Y21" s="41">
        <f t="shared" si="5"/>
        <v>55</v>
      </c>
      <c r="Z21" s="13">
        <f t="shared" si="6"/>
        <v>0</v>
      </c>
      <c r="AA21" s="14">
        <f t="shared" si="2"/>
        <v>0</v>
      </c>
      <c r="AB21" s="78"/>
      <c r="AC21" s="78"/>
    </row>
    <row r="22" spans="1:29">
      <c r="B22" t="s">
        <v>152</v>
      </c>
      <c r="C22" s="88">
        <v>285</v>
      </c>
      <c r="E22" s="88">
        <v>386</v>
      </c>
      <c r="G22" s="88">
        <v>421</v>
      </c>
      <c r="I22" s="88">
        <v>519</v>
      </c>
      <c r="K22" s="88">
        <v>551</v>
      </c>
      <c r="M22" s="88">
        <v>565</v>
      </c>
      <c r="O22" s="88">
        <v>585</v>
      </c>
      <c r="Q22" s="88">
        <v>613</v>
      </c>
      <c r="U22" s="189">
        <v>625</v>
      </c>
      <c r="Y22" s="89"/>
    </row>
    <row r="23" spans="1:29">
      <c r="B23" t="s">
        <v>42</v>
      </c>
      <c r="C23">
        <f>Y2/9</f>
        <v>205.77777777777777</v>
      </c>
    </row>
    <row r="24" spans="1:29">
      <c r="B24" t="s">
        <v>794</v>
      </c>
      <c r="C24" s="76">
        <v>0.1</v>
      </c>
      <c r="E24" s="76">
        <v>0.13</v>
      </c>
      <c r="G24" s="76">
        <v>0</v>
      </c>
      <c r="I24" s="76">
        <v>0.19</v>
      </c>
      <c r="K24" s="76">
        <v>0.02</v>
      </c>
      <c r="M24" s="76">
        <v>0.15</v>
      </c>
      <c r="O24" s="76">
        <v>0.04</v>
      </c>
      <c r="Q24" s="156">
        <v>8.5000000000000006E-2</v>
      </c>
      <c r="U24" s="76">
        <v>0.01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0"/>
  <sheetViews>
    <sheetView topLeftCell="C1" zoomScale="90" zoomScaleNormal="90" workbookViewId="0">
      <pane ySplit="2" topLeftCell="A3" activePane="bottomLeft" state="frozen"/>
      <selection pane="bottomLeft" activeCell="Z9" sqref="Z9"/>
    </sheetView>
  </sheetViews>
  <sheetFormatPr baseColWidth="10" defaultRowHeight="15"/>
  <cols>
    <col min="1" max="1" width="24.7109375" bestFit="1" customWidth="1"/>
    <col min="2" max="2" width="14" bestFit="1" customWidth="1"/>
    <col min="3" max="3" width="16.7109375" bestFit="1" customWidth="1"/>
    <col min="4" max="4" width="11" bestFit="1" customWidth="1"/>
    <col min="5" max="5" width="29.57031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75" bestFit="1" customWidth="1"/>
    <col min="11" max="11" width="7.28515625" style="75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bestFit="1" customWidth="1"/>
    <col min="17" max="17" width="7.28515625" bestFit="1" customWidth="1"/>
    <col min="18" max="18" width="4.140625" style="75" bestFit="1" customWidth="1"/>
    <col min="19" max="19" width="7.28515625" style="75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s="18" t="s">
        <v>283</v>
      </c>
      <c r="C1" s="190" t="s">
        <v>212</v>
      </c>
      <c r="D1" s="190"/>
      <c r="E1" s="191"/>
      <c r="F1" s="192">
        <v>42330</v>
      </c>
      <c r="G1" s="193"/>
      <c r="H1" s="192">
        <v>42344</v>
      </c>
      <c r="I1" s="193"/>
      <c r="J1" s="194">
        <v>42400</v>
      </c>
      <c r="K1" s="195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211</v>
      </c>
    </row>
    <row r="2" spans="1:31" ht="33">
      <c r="A2" s="64" t="s">
        <v>226</v>
      </c>
      <c r="B2" s="64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71" t="s">
        <v>8</v>
      </c>
      <c r="K2" s="72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71" t="s">
        <v>8</v>
      </c>
      <c r="S2" s="72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273</v>
      </c>
      <c r="B3" s="65">
        <v>40050</v>
      </c>
      <c r="C3" s="62" t="s">
        <v>160</v>
      </c>
      <c r="D3" s="62" t="s">
        <v>249</v>
      </c>
      <c r="E3" s="62" t="s">
        <v>250</v>
      </c>
      <c r="F3" s="66">
        <v>6</v>
      </c>
      <c r="G3" s="26">
        <v>46</v>
      </c>
      <c r="H3" s="25">
        <v>15</v>
      </c>
      <c r="I3" s="143">
        <v>29</v>
      </c>
      <c r="J3" s="73"/>
      <c r="K3" s="74"/>
      <c r="L3" s="51">
        <v>1</v>
      </c>
      <c r="M3" s="27">
        <v>100</v>
      </c>
      <c r="N3" s="25">
        <v>2</v>
      </c>
      <c r="O3" s="26">
        <v>80</v>
      </c>
      <c r="P3" s="25">
        <v>4</v>
      </c>
      <c r="Q3" s="26">
        <v>65</v>
      </c>
      <c r="R3" s="73"/>
      <c r="S3" s="74"/>
      <c r="T3" s="56"/>
      <c r="U3" s="26"/>
      <c r="V3" s="159"/>
      <c r="W3" s="159"/>
      <c r="X3" s="56">
        <v>1</v>
      </c>
      <c r="Y3" s="26">
        <v>100</v>
      </c>
      <c r="Z3" s="25"/>
      <c r="AA3" s="26"/>
      <c r="AB3" s="4">
        <f>G3+I3+K3+M3+O3+Q3+S3+AA3+U3+W3+Y3-I3</f>
        <v>391</v>
      </c>
      <c r="AC3" s="3">
        <f t="shared" ref="AC3:AC30" si="0">G3+I3+K3+M3+O3+Q3+S3+AA3+U3+W3+Y3</f>
        <v>420</v>
      </c>
      <c r="AD3" s="23">
        <v>1</v>
      </c>
      <c r="AE3" s="134">
        <v>6</v>
      </c>
    </row>
    <row r="4" spans="1:31" ht="16.5">
      <c r="A4" s="62" t="s">
        <v>275</v>
      </c>
      <c r="B4" s="65">
        <v>40059</v>
      </c>
      <c r="C4" s="62" t="s">
        <v>171</v>
      </c>
      <c r="D4" s="62" t="s">
        <v>252</v>
      </c>
      <c r="E4" s="62" t="s">
        <v>233</v>
      </c>
      <c r="F4" s="66">
        <v>7</v>
      </c>
      <c r="G4" s="143">
        <v>44</v>
      </c>
      <c r="H4" s="25">
        <v>16</v>
      </c>
      <c r="I4" s="143">
        <v>28</v>
      </c>
      <c r="J4" s="73"/>
      <c r="K4" s="74"/>
      <c r="L4" s="51">
        <v>3</v>
      </c>
      <c r="M4" s="27">
        <v>65</v>
      </c>
      <c r="N4" s="25">
        <v>4</v>
      </c>
      <c r="O4" s="26">
        <v>55</v>
      </c>
      <c r="P4" s="25">
        <v>6</v>
      </c>
      <c r="Q4" s="26">
        <v>50</v>
      </c>
      <c r="R4" s="73"/>
      <c r="S4" s="74"/>
      <c r="T4" s="56">
        <v>3</v>
      </c>
      <c r="U4" s="26">
        <v>65</v>
      </c>
      <c r="V4" s="159"/>
      <c r="W4" s="159"/>
      <c r="X4" s="56">
        <v>2</v>
      </c>
      <c r="Y4" s="26">
        <v>80</v>
      </c>
      <c r="Z4" s="25"/>
      <c r="AA4" s="26"/>
      <c r="AB4" s="4">
        <f>G4+I4+K4+M4+O4+Q4+S4+AA4+U4+W4+Y4-I4-G4</f>
        <v>315</v>
      </c>
      <c r="AC4" s="3">
        <f t="shared" si="0"/>
        <v>387</v>
      </c>
      <c r="AD4" s="23">
        <f t="shared" ref="AD4:AD30" si="1">AD3+1</f>
        <v>2</v>
      </c>
      <c r="AE4" s="134">
        <v>7</v>
      </c>
    </row>
    <row r="5" spans="1:31" ht="16.5">
      <c r="A5" s="62" t="s">
        <v>1147</v>
      </c>
      <c r="B5" s="62">
        <v>2009</v>
      </c>
      <c r="C5" s="17" t="s">
        <v>1146</v>
      </c>
      <c r="D5" s="17" t="s">
        <v>965</v>
      </c>
      <c r="E5" s="62" t="s">
        <v>1134</v>
      </c>
      <c r="F5" s="25"/>
      <c r="G5" s="26"/>
      <c r="H5" s="25"/>
      <c r="I5" s="26"/>
      <c r="J5" s="73"/>
      <c r="K5" s="74"/>
      <c r="L5" s="51">
        <v>2</v>
      </c>
      <c r="M5" s="27">
        <v>80</v>
      </c>
      <c r="N5" s="25">
        <v>1</v>
      </c>
      <c r="O5" s="26">
        <v>100</v>
      </c>
      <c r="P5" s="25"/>
      <c r="Q5" s="26"/>
      <c r="R5" s="73"/>
      <c r="S5" s="74"/>
      <c r="T5" s="56">
        <v>1</v>
      </c>
      <c r="U5" s="26">
        <v>100</v>
      </c>
      <c r="V5" s="159"/>
      <c r="W5" s="159"/>
      <c r="X5" s="56"/>
      <c r="Y5" s="26"/>
      <c r="Z5" s="25"/>
      <c r="AA5" s="26"/>
      <c r="AB5" s="4">
        <f t="shared" ref="AB5:AB30" si="2">G5+I5+K5+M5+O5+Q5+S5+AA5+U5+W5+Y5</f>
        <v>280</v>
      </c>
      <c r="AC5" s="3">
        <f t="shared" si="0"/>
        <v>280</v>
      </c>
      <c r="AD5" s="23">
        <f t="shared" si="1"/>
        <v>3</v>
      </c>
      <c r="AE5" s="33">
        <v>3</v>
      </c>
    </row>
    <row r="6" spans="1:31" ht="16.5">
      <c r="A6" s="62" t="s">
        <v>281</v>
      </c>
      <c r="B6" s="65">
        <v>40067</v>
      </c>
      <c r="C6" s="62" t="s">
        <v>169</v>
      </c>
      <c r="D6" s="62" t="s">
        <v>261</v>
      </c>
      <c r="E6" s="62" t="s">
        <v>229</v>
      </c>
      <c r="F6" s="66">
        <v>10</v>
      </c>
      <c r="G6" s="26">
        <v>38</v>
      </c>
      <c r="H6" s="25"/>
      <c r="I6" s="26"/>
      <c r="J6" s="73"/>
      <c r="K6" s="74"/>
      <c r="L6" s="51">
        <v>2</v>
      </c>
      <c r="M6" s="27">
        <v>80</v>
      </c>
      <c r="N6" s="25">
        <v>3</v>
      </c>
      <c r="O6" s="26">
        <v>65</v>
      </c>
      <c r="P6" s="25"/>
      <c r="Q6" s="26"/>
      <c r="R6" s="73"/>
      <c r="S6" s="74"/>
      <c r="T6" s="56">
        <v>2</v>
      </c>
      <c r="U6" s="26">
        <v>80</v>
      </c>
      <c r="V6" s="159"/>
      <c r="W6" s="159"/>
      <c r="X6" s="56"/>
      <c r="Y6" s="26"/>
      <c r="Z6" s="25"/>
      <c r="AA6" s="26"/>
      <c r="AB6" s="4">
        <f t="shared" si="2"/>
        <v>263</v>
      </c>
      <c r="AC6" s="3">
        <f t="shared" si="0"/>
        <v>263</v>
      </c>
      <c r="AD6" s="23">
        <f t="shared" si="1"/>
        <v>4</v>
      </c>
      <c r="AE6" s="33">
        <v>4</v>
      </c>
    </row>
    <row r="7" spans="1:31" ht="16.5">
      <c r="A7" s="62" t="s">
        <v>279</v>
      </c>
      <c r="B7" s="65">
        <v>40284</v>
      </c>
      <c r="C7" s="62" t="s">
        <v>257</v>
      </c>
      <c r="D7" s="62" t="s">
        <v>258</v>
      </c>
      <c r="E7" s="62" t="s">
        <v>241</v>
      </c>
      <c r="F7" s="66">
        <v>9</v>
      </c>
      <c r="G7" s="26">
        <v>40</v>
      </c>
      <c r="H7" s="25">
        <v>22</v>
      </c>
      <c r="I7" s="26">
        <v>24</v>
      </c>
      <c r="J7" s="73"/>
      <c r="K7" s="74"/>
      <c r="L7" s="51"/>
      <c r="M7" s="27"/>
      <c r="N7" s="25"/>
      <c r="O7" s="26"/>
      <c r="P7" s="25">
        <v>2</v>
      </c>
      <c r="Q7" s="26">
        <v>80</v>
      </c>
      <c r="R7" s="73"/>
      <c r="S7" s="74"/>
      <c r="T7" s="56">
        <v>4</v>
      </c>
      <c r="U7" s="26">
        <v>55</v>
      </c>
      <c r="V7" s="159"/>
      <c r="W7" s="159"/>
      <c r="X7" s="56"/>
      <c r="Y7" s="26"/>
      <c r="Z7" s="25"/>
      <c r="AA7" s="26"/>
      <c r="AB7" s="4">
        <f t="shared" si="2"/>
        <v>199</v>
      </c>
      <c r="AC7" s="3">
        <f t="shared" si="0"/>
        <v>199</v>
      </c>
      <c r="AD7" s="23">
        <f t="shared" si="1"/>
        <v>5</v>
      </c>
      <c r="AE7" s="33">
        <v>4</v>
      </c>
    </row>
    <row r="8" spans="1:31" ht="16.5">
      <c r="A8" s="62"/>
      <c r="B8" s="62"/>
      <c r="C8" s="120" t="s">
        <v>1385</v>
      </c>
      <c r="D8" s="120" t="s">
        <v>1386</v>
      </c>
      <c r="E8" s="120" t="s">
        <v>233</v>
      </c>
      <c r="F8" s="25"/>
      <c r="G8" s="26"/>
      <c r="H8" s="25"/>
      <c r="I8" s="26"/>
      <c r="J8" s="73"/>
      <c r="K8" s="74"/>
      <c r="L8" s="51"/>
      <c r="M8" s="27"/>
      <c r="N8" s="25"/>
      <c r="O8" s="26"/>
      <c r="P8" s="25">
        <v>1</v>
      </c>
      <c r="Q8" s="26">
        <v>100</v>
      </c>
      <c r="R8" s="73"/>
      <c r="S8" s="74"/>
      <c r="T8" s="56"/>
      <c r="U8" s="26"/>
      <c r="V8" s="159"/>
      <c r="W8" s="159"/>
      <c r="X8" s="56"/>
      <c r="Y8" s="26"/>
      <c r="Z8" s="25"/>
      <c r="AA8" s="26"/>
      <c r="AB8" s="4">
        <f t="shared" si="2"/>
        <v>100</v>
      </c>
      <c r="AC8" s="3">
        <f t="shared" si="0"/>
        <v>100</v>
      </c>
      <c r="AD8" s="23">
        <f t="shared" si="1"/>
        <v>6</v>
      </c>
      <c r="AE8" s="33">
        <v>1</v>
      </c>
    </row>
    <row r="9" spans="1:31" ht="16.5">
      <c r="A9" s="62" t="s">
        <v>804</v>
      </c>
      <c r="B9" s="80" t="s">
        <v>805</v>
      </c>
      <c r="C9" s="62" t="s">
        <v>811</v>
      </c>
      <c r="D9" s="62" t="s">
        <v>812</v>
      </c>
      <c r="E9" s="62" t="s">
        <v>26</v>
      </c>
      <c r="F9" s="25"/>
      <c r="G9" s="26"/>
      <c r="H9" s="25">
        <v>13</v>
      </c>
      <c r="I9" s="26">
        <v>32</v>
      </c>
      <c r="J9" s="73"/>
      <c r="K9" s="74"/>
      <c r="L9" s="51">
        <v>18</v>
      </c>
      <c r="M9" s="27">
        <v>29</v>
      </c>
      <c r="N9" s="25"/>
      <c r="O9" s="26"/>
      <c r="P9" s="25"/>
      <c r="Q9" s="26"/>
      <c r="R9" s="73"/>
      <c r="S9" s="74"/>
      <c r="T9" s="56"/>
      <c r="U9" s="26"/>
      <c r="V9" s="159"/>
      <c r="W9" s="159"/>
      <c r="X9" s="56"/>
      <c r="Y9" s="26"/>
      <c r="Z9" s="25"/>
      <c r="AA9" s="26"/>
      <c r="AB9" s="4">
        <f t="shared" si="2"/>
        <v>61</v>
      </c>
      <c r="AC9" s="3">
        <f t="shared" si="0"/>
        <v>61</v>
      </c>
      <c r="AD9" s="23">
        <f t="shared" si="1"/>
        <v>7</v>
      </c>
      <c r="AE9" s="33">
        <v>2</v>
      </c>
    </row>
    <row r="10" spans="1:31" ht="16.5">
      <c r="A10" s="62"/>
      <c r="B10" s="62"/>
      <c r="C10" s="17" t="s">
        <v>1387</v>
      </c>
      <c r="D10" s="17" t="s">
        <v>1388</v>
      </c>
      <c r="E10" s="16" t="s">
        <v>233</v>
      </c>
      <c r="F10" s="25"/>
      <c r="G10" s="26"/>
      <c r="H10" s="25"/>
      <c r="I10" s="26"/>
      <c r="J10" s="73"/>
      <c r="K10" s="74"/>
      <c r="L10" s="51"/>
      <c r="M10" s="27"/>
      <c r="N10" s="25"/>
      <c r="O10" s="26"/>
      <c r="P10" s="25">
        <v>5</v>
      </c>
      <c r="Q10" s="26">
        <v>55</v>
      </c>
      <c r="R10" s="73"/>
      <c r="S10" s="74"/>
      <c r="T10" s="56"/>
      <c r="U10" s="26"/>
      <c r="V10" s="159"/>
      <c r="W10" s="159"/>
      <c r="X10" s="56"/>
      <c r="Y10" s="26"/>
      <c r="Z10" s="25"/>
      <c r="AA10" s="26"/>
      <c r="AB10" s="4">
        <f t="shared" si="2"/>
        <v>55</v>
      </c>
      <c r="AC10" s="3">
        <f t="shared" si="0"/>
        <v>55</v>
      </c>
      <c r="AD10" s="23">
        <f t="shared" si="1"/>
        <v>8</v>
      </c>
      <c r="AE10" s="33">
        <v>1</v>
      </c>
    </row>
    <row r="11" spans="1:31" ht="16.5">
      <c r="A11" s="62"/>
      <c r="B11" s="62"/>
      <c r="C11" s="120" t="s">
        <v>61</v>
      </c>
      <c r="D11" s="120" t="s">
        <v>947</v>
      </c>
      <c r="E11" s="120" t="s">
        <v>443</v>
      </c>
      <c r="F11" s="25"/>
      <c r="G11" s="26"/>
      <c r="H11" s="25"/>
      <c r="I11" s="26"/>
      <c r="J11" s="73"/>
      <c r="K11" s="74"/>
      <c r="L11" s="51"/>
      <c r="M11" s="27"/>
      <c r="N11" s="25">
        <v>5</v>
      </c>
      <c r="O11" s="26">
        <v>50</v>
      </c>
      <c r="P11" s="25"/>
      <c r="Q11" s="26"/>
      <c r="R11" s="73"/>
      <c r="S11" s="74"/>
      <c r="T11" s="56"/>
      <c r="U11" s="26"/>
      <c r="V11" s="159"/>
      <c r="W11" s="159"/>
      <c r="X11" s="56"/>
      <c r="Y11" s="26"/>
      <c r="Z11" s="25"/>
      <c r="AA11" s="26"/>
      <c r="AB11" s="4">
        <f t="shared" si="2"/>
        <v>50</v>
      </c>
      <c r="AC11" s="3">
        <f t="shared" si="0"/>
        <v>50</v>
      </c>
      <c r="AD11" s="23">
        <f t="shared" si="1"/>
        <v>9</v>
      </c>
      <c r="AE11" s="33">
        <v>1</v>
      </c>
    </row>
    <row r="12" spans="1:31" ht="16.5">
      <c r="A12" s="62" t="s">
        <v>282</v>
      </c>
      <c r="B12" s="65">
        <v>39882</v>
      </c>
      <c r="C12" s="62" t="s">
        <v>117</v>
      </c>
      <c r="D12" s="62" t="s">
        <v>262</v>
      </c>
      <c r="E12" s="62" t="s">
        <v>229</v>
      </c>
      <c r="F12" s="66">
        <v>10</v>
      </c>
      <c r="G12" s="26">
        <v>38</v>
      </c>
      <c r="H12" s="25"/>
      <c r="I12" s="26"/>
      <c r="J12" s="73"/>
      <c r="K12" s="74"/>
      <c r="L12" s="51"/>
      <c r="M12" s="27"/>
      <c r="N12" s="25"/>
      <c r="O12" s="26"/>
      <c r="P12" s="25"/>
      <c r="Q12" s="26"/>
      <c r="R12" s="73"/>
      <c r="S12" s="74"/>
      <c r="T12" s="56"/>
      <c r="U12" s="26"/>
      <c r="V12" s="159"/>
      <c r="W12" s="159"/>
      <c r="X12" s="56"/>
      <c r="Y12" s="26"/>
      <c r="Z12" s="25"/>
      <c r="AA12" s="26"/>
      <c r="AB12" s="4">
        <f t="shared" si="2"/>
        <v>38</v>
      </c>
      <c r="AC12" s="3">
        <f t="shared" si="0"/>
        <v>38</v>
      </c>
      <c r="AD12" s="23">
        <f t="shared" si="1"/>
        <v>10</v>
      </c>
      <c r="AE12" s="33">
        <v>1</v>
      </c>
    </row>
    <row r="13" spans="1:31" ht="16.5">
      <c r="A13" s="62" t="s">
        <v>808</v>
      </c>
      <c r="B13" s="80" t="s">
        <v>809</v>
      </c>
      <c r="C13" s="62" t="s">
        <v>813</v>
      </c>
      <c r="D13" s="62" t="s">
        <v>814</v>
      </c>
      <c r="E13" s="112" t="s">
        <v>797</v>
      </c>
      <c r="F13" s="25"/>
      <c r="G13" s="26"/>
      <c r="H13" s="25">
        <v>23</v>
      </c>
      <c r="I13" s="26">
        <v>23</v>
      </c>
      <c r="J13" s="73"/>
      <c r="K13" s="74"/>
      <c r="L13" s="51"/>
      <c r="M13" s="27"/>
      <c r="N13" s="25"/>
      <c r="O13" s="26"/>
      <c r="P13" s="25"/>
      <c r="Q13" s="26"/>
      <c r="R13" s="73"/>
      <c r="S13" s="74"/>
      <c r="T13" s="56"/>
      <c r="U13" s="26"/>
      <c r="V13" s="159"/>
      <c r="W13" s="159"/>
      <c r="X13" s="56"/>
      <c r="Y13" s="26"/>
      <c r="Z13" s="25"/>
      <c r="AA13" s="26"/>
      <c r="AB13" s="4">
        <f t="shared" si="2"/>
        <v>23</v>
      </c>
      <c r="AC13" s="3">
        <f t="shared" si="0"/>
        <v>23</v>
      </c>
      <c r="AD13" s="23">
        <f t="shared" si="1"/>
        <v>11</v>
      </c>
      <c r="AE13" s="33">
        <v>1</v>
      </c>
    </row>
    <row r="14" spans="1:31" ht="16.5">
      <c r="A14" s="62" t="s">
        <v>198</v>
      </c>
      <c r="B14" s="80" t="s">
        <v>810</v>
      </c>
      <c r="C14" s="62" t="s">
        <v>815</v>
      </c>
      <c r="D14" s="62" t="s">
        <v>816</v>
      </c>
      <c r="E14" s="62" t="s">
        <v>26</v>
      </c>
      <c r="F14" s="25"/>
      <c r="G14" s="26"/>
      <c r="H14" s="25">
        <v>24</v>
      </c>
      <c r="I14" s="26">
        <v>22</v>
      </c>
      <c r="J14" s="73"/>
      <c r="K14" s="74"/>
      <c r="L14" s="51"/>
      <c r="M14" s="27"/>
      <c r="N14" s="25"/>
      <c r="O14" s="26"/>
      <c r="P14" s="25"/>
      <c r="Q14" s="26"/>
      <c r="R14" s="73"/>
      <c r="S14" s="74"/>
      <c r="T14" s="56"/>
      <c r="U14" s="26"/>
      <c r="V14" s="159"/>
      <c r="W14" s="159"/>
      <c r="X14" s="56"/>
      <c r="Y14" s="26"/>
      <c r="Z14" s="25"/>
      <c r="AA14" s="26"/>
      <c r="AB14" s="4">
        <f t="shared" si="2"/>
        <v>22</v>
      </c>
      <c r="AC14" s="3">
        <f t="shared" si="0"/>
        <v>22</v>
      </c>
      <c r="AD14" s="23">
        <f t="shared" si="1"/>
        <v>12</v>
      </c>
      <c r="AE14" s="33">
        <v>1</v>
      </c>
    </row>
    <row r="15" spans="1:31" ht="16.5">
      <c r="A15" s="62"/>
      <c r="B15" s="62"/>
      <c r="C15" s="17" t="s">
        <v>773</v>
      </c>
      <c r="D15" s="17" t="s">
        <v>492</v>
      </c>
      <c r="E15" s="16" t="s">
        <v>198</v>
      </c>
      <c r="F15" s="25"/>
      <c r="G15" s="26"/>
      <c r="H15" s="25"/>
      <c r="I15" s="26"/>
      <c r="J15" s="73"/>
      <c r="K15" s="74"/>
      <c r="L15" s="51"/>
      <c r="M15" s="27"/>
      <c r="N15" s="25"/>
      <c r="O15" s="26"/>
      <c r="P15" s="25">
        <v>3</v>
      </c>
      <c r="Q15" s="26">
        <v>0</v>
      </c>
      <c r="R15" s="73"/>
      <c r="S15" s="74"/>
      <c r="T15" s="56"/>
      <c r="U15" s="26"/>
      <c r="V15" s="159"/>
      <c r="W15" s="159"/>
      <c r="X15" s="56"/>
      <c r="Y15" s="26"/>
      <c r="Z15" s="25"/>
      <c r="AA15" s="26"/>
      <c r="AB15" s="4">
        <f t="shared" si="2"/>
        <v>0</v>
      </c>
      <c r="AC15" s="3">
        <f t="shared" si="0"/>
        <v>0</v>
      </c>
      <c r="AD15" s="23">
        <f t="shared" si="1"/>
        <v>13</v>
      </c>
      <c r="AE15" s="33">
        <v>1</v>
      </c>
    </row>
    <row r="16" spans="1:31" ht="16.5">
      <c r="A16" s="62"/>
      <c r="C16" s="17" t="s">
        <v>1389</v>
      </c>
      <c r="D16" s="17" t="s">
        <v>1390</v>
      </c>
      <c r="E16" s="16" t="s">
        <v>198</v>
      </c>
      <c r="F16" s="25"/>
      <c r="G16" s="26"/>
      <c r="H16" s="25"/>
      <c r="I16" s="26"/>
      <c r="J16" s="73"/>
      <c r="K16" s="74"/>
      <c r="L16" s="51"/>
      <c r="M16" s="27"/>
      <c r="N16" s="25"/>
      <c r="O16" s="26"/>
      <c r="P16" s="25">
        <v>7</v>
      </c>
      <c r="Q16" s="26">
        <v>0</v>
      </c>
      <c r="R16" s="73"/>
      <c r="S16" s="74"/>
      <c r="T16" s="56"/>
      <c r="U16" s="26"/>
      <c r="V16" s="159"/>
      <c r="W16" s="159"/>
      <c r="X16" s="56"/>
      <c r="Y16" s="26"/>
      <c r="Z16" s="25"/>
      <c r="AA16" s="26"/>
      <c r="AB16" s="4">
        <f t="shared" si="2"/>
        <v>0</v>
      </c>
      <c r="AC16" s="3">
        <f t="shared" si="0"/>
        <v>0</v>
      </c>
      <c r="AD16" s="23">
        <f t="shared" si="1"/>
        <v>14</v>
      </c>
      <c r="AE16" s="33">
        <v>1</v>
      </c>
    </row>
    <row r="17" spans="1:31" ht="16.5">
      <c r="A17" s="62" t="s">
        <v>198</v>
      </c>
      <c r="B17" s="62">
        <v>2010</v>
      </c>
      <c r="C17" s="96" t="s">
        <v>188</v>
      </c>
      <c r="D17" s="97" t="s">
        <v>1148</v>
      </c>
      <c r="E17" s="78" t="s">
        <v>198</v>
      </c>
      <c r="F17" s="25"/>
      <c r="G17" s="26"/>
      <c r="H17" s="25"/>
      <c r="I17" s="26"/>
      <c r="J17" s="73"/>
      <c r="K17" s="74"/>
      <c r="L17" s="51">
        <v>4</v>
      </c>
      <c r="M17" s="27">
        <v>0</v>
      </c>
      <c r="N17" s="25"/>
      <c r="O17" s="26"/>
      <c r="P17" s="25"/>
      <c r="Q17" s="26"/>
      <c r="R17" s="73"/>
      <c r="S17" s="74"/>
      <c r="T17" s="56"/>
      <c r="U17" s="26"/>
      <c r="V17" s="159"/>
      <c r="W17" s="159"/>
      <c r="X17" s="56"/>
      <c r="Y17" s="26"/>
      <c r="Z17" s="25"/>
      <c r="AA17" s="26"/>
      <c r="AB17" s="4">
        <f t="shared" si="2"/>
        <v>0</v>
      </c>
      <c r="AC17" s="3">
        <f t="shared" si="0"/>
        <v>0</v>
      </c>
      <c r="AD17" s="23">
        <f t="shared" si="1"/>
        <v>15</v>
      </c>
      <c r="AE17" s="33">
        <v>1</v>
      </c>
    </row>
    <row r="18" spans="1:31" ht="16.5">
      <c r="A18" s="62" t="s">
        <v>198</v>
      </c>
      <c r="B18" s="62">
        <v>2010</v>
      </c>
      <c r="C18" s="96" t="s">
        <v>1149</v>
      </c>
      <c r="D18" s="17" t="s">
        <v>1150</v>
      </c>
      <c r="E18" s="16" t="s">
        <v>198</v>
      </c>
      <c r="F18" s="25"/>
      <c r="G18" s="26"/>
      <c r="H18" s="25"/>
      <c r="I18" s="26"/>
      <c r="J18" s="73"/>
      <c r="K18" s="74"/>
      <c r="L18" s="51">
        <v>4</v>
      </c>
      <c r="M18" s="27">
        <v>0</v>
      </c>
      <c r="N18" s="25"/>
      <c r="O18" s="26"/>
      <c r="P18" s="25"/>
      <c r="Q18" s="26"/>
      <c r="R18" s="73"/>
      <c r="S18" s="74"/>
      <c r="T18" s="56"/>
      <c r="U18" s="26"/>
      <c r="V18" s="159"/>
      <c r="W18" s="159"/>
      <c r="X18" s="56"/>
      <c r="Y18" s="26"/>
      <c r="Z18" s="25"/>
      <c r="AA18" s="26"/>
      <c r="AB18" s="4">
        <f t="shared" si="2"/>
        <v>0</v>
      </c>
      <c r="AC18" s="3">
        <f t="shared" si="0"/>
        <v>0</v>
      </c>
      <c r="AD18" s="23">
        <f t="shared" si="1"/>
        <v>16</v>
      </c>
      <c r="AE18" s="33">
        <v>1</v>
      </c>
    </row>
    <row r="19" spans="1:31" ht="16.5">
      <c r="A19" s="62" t="s">
        <v>198</v>
      </c>
      <c r="B19" s="79">
        <v>40060</v>
      </c>
      <c r="C19" s="62" t="s">
        <v>817</v>
      </c>
      <c r="D19" s="62" t="s">
        <v>818</v>
      </c>
      <c r="E19" s="62" t="s">
        <v>807</v>
      </c>
      <c r="F19" s="25"/>
      <c r="G19" s="26"/>
      <c r="H19" s="25">
        <v>18</v>
      </c>
      <c r="I19" s="26">
        <v>0</v>
      </c>
      <c r="J19" s="73"/>
      <c r="K19" s="74"/>
      <c r="L19" s="51"/>
      <c r="M19" s="27"/>
      <c r="N19" s="25"/>
      <c r="O19" s="26"/>
      <c r="P19" s="25"/>
      <c r="Q19" s="26"/>
      <c r="R19" s="73"/>
      <c r="S19" s="74"/>
      <c r="T19" s="56"/>
      <c r="U19" s="26"/>
      <c r="V19" s="159"/>
      <c r="W19" s="159"/>
      <c r="X19" s="56"/>
      <c r="Y19" s="26"/>
      <c r="Z19" s="25"/>
      <c r="AA19" s="26"/>
      <c r="AB19" s="4">
        <f t="shared" si="2"/>
        <v>0</v>
      </c>
      <c r="AC19" s="3">
        <f t="shared" si="0"/>
        <v>0</v>
      </c>
      <c r="AD19" s="23">
        <f t="shared" si="1"/>
        <v>17</v>
      </c>
      <c r="AE19" s="33">
        <v>1</v>
      </c>
    </row>
    <row r="20" spans="1:31" ht="16.5">
      <c r="A20" s="62"/>
      <c r="B20" s="62"/>
      <c r="C20" s="17"/>
      <c r="D20" s="17"/>
      <c r="E20" s="16"/>
      <c r="F20" s="25"/>
      <c r="G20" s="26"/>
      <c r="H20" s="25"/>
      <c r="I20" s="26"/>
      <c r="J20" s="73"/>
      <c r="K20" s="74"/>
      <c r="L20" s="51"/>
      <c r="M20" s="27"/>
      <c r="N20" s="25"/>
      <c r="O20" s="26"/>
      <c r="P20" s="25"/>
      <c r="Q20" s="26"/>
      <c r="R20" s="73"/>
      <c r="S20" s="74"/>
      <c r="T20" s="56"/>
      <c r="U20" s="26"/>
      <c r="V20" s="159"/>
      <c r="W20" s="159"/>
      <c r="X20" s="56"/>
      <c r="Y20" s="26"/>
      <c r="Z20" s="25"/>
      <c r="AA20" s="26"/>
      <c r="AB20" s="4">
        <f t="shared" si="2"/>
        <v>0</v>
      </c>
      <c r="AC20" s="3">
        <f t="shared" si="0"/>
        <v>0</v>
      </c>
      <c r="AD20" s="23">
        <f t="shared" si="1"/>
        <v>18</v>
      </c>
      <c r="AE20" s="33"/>
    </row>
    <row r="21" spans="1:31" ht="16.5">
      <c r="A21" s="62"/>
      <c r="B21" s="62"/>
      <c r="C21" s="17"/>
      <c r="D21" s="17"/>
      <c r="E21" s="16"/>
      <c r="F21" s="25"/>
      <c r="G21" s="26"/>
      <c r="H21" s="25"/>
      <c r="I21" s="26"/>
      <c r="J21" s="73"/>
      <c r="K21" s="74"/>
      <c r="L21" s="51"/>
      <c r="M21" s="27"/>
      <c r="N21" s="25"/>
      <c r="O21" s="26"/>
      <c r="P21" s="25"/>
      <c r="Q21" s="26"/>
      <c r="R21" s="73"/>
      <c r="S21" s="74"/>
      <c r="T21" s="56"/>
      <c r="U21" s="26"/>
      <c r="V21" s="159"/>
      <c r="W21" s="159"/>
      <c r="X21" s="56"/>
      <c r="Y21" s="26"/>
      <c r="Z21" s="25"/>
      <c r="AA21" s="26"/>
      <c r="AB21" s="4">
        <f t="shared" si="2"/>
        <v>0</v>
      </c>
      <c r="AC21" s="3">
        <f t="shared" si="0"/>
        <v>0</v>
      </c>
      <c r="AD21" s="23">
        <f t="shared" si="1"/>
        <v>19</v>
      </c>
    </row>
    <row r="22" spans="1:31" ht="16.5">
      <c r="A22" s="62"/>
      <c r="B22" s="62"/>
      <c r="C22" s="17"/>
      <c r="D22" s="17"/>
      <c r="E22" s="16"/>
      <c r="F22" s="25"/>
      <c r="G22" s="26"/>
      <c r="H22" s="25"/>
      <c r="I22" s="26"/>
      <c r="J22" s="73"/>
      <c r="K22" s="74"/>
      <c r="L22" s="51"/>
      <c r="M22" s="27"/>
      <c r="N22" s="25"/>
      <c r="O22" s="26"/>
      <c r="P22" s="25"/>
      <c r="Q22" s="26"/>
      <c r="R22" s="73"/>
      <c r="S22" s="74"/>
      <c r="T22" s="56"/>
      <c r="U22" s="26"/>
      <c r="V22" s="159"/>
      <c r="W22" s="159"/>
      <c r="X22" s="56"/>
      <c r="Y22" s="26"/>
      <c r="Z22" s="25"/>
      <c r="AA22" s="26"/>
      <c r="AB22" s="4">
        <f t="shared" si="2"/>
        <v>0</v>
      </c>
      <c r="AC22" s="3">
        <f t="shared" si="0"/>
        <v>0</v>
      </c>
      <c r="AD22" s="23">
        <f t="shared" si="1"/>
        <v>20</v>
      </c>
    </row>
    <row r="23" spans="1:31" ht="16.5">
      <c r="A23" s="62"/>
      <c r="B23" s="62"/>
      <c r="C23" s="17"/>
      <c r="D23" s="17"/>
      <c r="E23" s="16"/>
      <c r="F23" s="25"/>
      <c r="G23" s="26"/>
      <c r="H23" s="25"/>
      <c r="I23" s="26"/>
      <c r="J23" s="73"/>
      <c r="K23" s="74"/>
      <c r="L23" s="51"/>
      <c r="M23" s="27"/>
      <c r="N23" s="25"/>
      <c r="O23" s="26"/>
      <c r="P23" s="25"/>
      <c r="Q23" s="26"/>
      <c r="R23" s="73"/>
      <c r="S23" s="74"/>
      <c r="T23" s="56"/>
      <c r="U23" s="26"/>
      <c r="V23" s="159"/>
      <c r="W23" s="159"/>
      <c r="X23" s="56"/>
      <c r="Y23" s="26"/>
      <c r="Z23" s="25"/>
      <c r="AA23" s="26"/>
      <c r="AB23" s="4">
        <f t="shared" si="2"/>
        <v>0</v>
      </c>
      <c r="AC23" s="3">
        <f t="shared" si="0"/>
        <v>0</v>
      </c>
      <c r="AD23" s="23">
        <f t="shared" si="1"/>
        <v>21</v>
      </c>
    </row>
    <row r="24" spans="1:31" ht="16.5">
      <c r="A24" s="62"/>
      <c r="B24" s="62"/>
      <c r="C24" s="17"/>
      <c r="D24" s="17"/>
      <c r="E24" s="16"/>
      <c r="F24" s="25"/>
      <c r="G24" s="26"/>
      <c r="H24" s="25"/>
      <c r="I24" s="26"/>
      <c r="J24" s="73"/>
      <c r="K24" s="74"/>
      <c r="L24" s="51"/>
      <c r="M24" s="27"/>
      <c r="N24" s="25"/>
      <c r="O24" s="26"/>
      <c r="P24" s="25"/>
      <c r="Q24" s="26"/>
      <c r="R24" s="73"/>
      <c r="S24" s="74"/>
      <c r="T24" s="56"/>
      <c r="U24" s="26"/>
      <c r="V24" s="159"/>
      <c r="W24" s="159"/>
      <c r="X24" s="56"/>
      <c r="Y24" s="26"/>
      <c r="Z24" s="25"/>
      <c r="AA24" s="26"/>
      <c r="AB24" s="4">
        <f t="shared" si="2"/>
        <v>0</v>
      </c>
      <c r="AC24" s="3">
        <f t="shared" si="0"/>
        <v>0</v>
      </c>
      <c r="AD24" s="23">
        <f t="shared" si="1"/>
        <v>22</v>
      </c>
    </row>
    <row r="25" spans="1:31" ht="16.5">
      <c r="A25" s="62"/>
      <c r="B25" s="62"/>
      <c r="C25" s="17"/>
      <c r="D25" s="17"/>
      <c r="E25" s="16"/>
      <c r="F25" s="25"/>
      <c r="G25" s="26"/>
      <c r="H25" s="25"/>
      <c r="I25" s="26"/>
      <c r="J25" s="73"/>
      <c r="K25" s="74"/>
      <c r="L25" s="51"/>
      <c r="M25" s="27"/>
      <c r="N25" s="25"/>
      <c r="O25" s="26"/>
      <c r="P25" s="25"/>
      <c r="Q25" s="26"/>
      <c r="R25" s="73"/>
      <c r="S25" s="74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0</v>
      </c>
      <c r="AC25" s="3">
        <f t="shared" si="0"/>
        <v>0</v>
      </c>
      <c r="AD25" s="23">
        <f t="shared" si="1"/>
        <v>23</v>
      </c>
    </row>
    <row r="26" spans="1:31" ht="16.5">
      <c r="A26" s="62"/>
      <c r="B26" s="62"/>
      <c r="C26" s="17"/>
      <c r="D26" s="17"/>
      <c r="E26" s="16"/>
      <c r="F26" s="25"/>
      <c r="G26" s="26"/>
      <c r="H26" s="25"/>
      <c r="I26" s="26"/>
      <c r="J26" s="73"/>
      <c r="K26" s="74"/>
      <c r="L26" s="51"/>
      <c r="M26" s="27"/>
      <c r="N26" s="25"/>
      <c r="O26" s="26"/>
      <c r="P26" s="25"/>
      <c r="Q26" s="26"/>
      <c r="R26" s="73"/>
      <c r="S26" s="74"/>
      <c r="T26" s="56"/>
      <c r="U26" s="26"/>
      <c r="V26" s="159"/>
      <c r="W26" s="159"/>
      <c r="X26" s="56"/>
      <c r="Y26" s="26"/>
      <c r="Z26" s="25"/>
      <c r="AA26" s="26"/>
      <c r="AB26" s="4">
        <f t="shared" si="2"/>
        <v>0</v>
      </c>
      <c r="AC26" s="3">
        <f t="shared" si="0"/>
        <v>0</v>
      </c>
      <c r="AD26" s="23">
        <f t="shared" si="1"/>
        <v>24</v>
      </c>
    </row>
    <row r="27" spans="1:31" ht="16.5">
      <c r="A27" s="62"/>
      <c r="B27" s="62"/>
      <c r="C27" s="17"/>
      <c r="D27" s="17"/>
      <c r="E27" s="16"/>
      <c r="F27" s="25"/>
      <c r="G27" s="26"/>
      <c r="H27" s="25"/>
      <c r="I27" s="26"/>
      <c r="J27" s="73"/>
      <c r="K27" s="74"/>
      <c r="L27" s="51"/>
      <c r="M27" s="27"/>
      <c r="N27" s="25"/>
      <c r="O27" s="26"/>
      <c r="P27" s="25"/>
      <c r="Q27" s="26"/>
      <c r="R27" s="73"/>
      <c r="S27" s="74"/>
      <c r="T27" s="56"/>
      <c r="U27" s="26"/>
      <c r="V27" s="159"/>
      <c r="W27" s="159"/>
      <c r="X27" s="56"/>
      <c r="Y27" s="26"/>
      <c r="Z27" s="25"/>
      <c r="AA27" s="26"/>
      <c r="AB27" s="4">
        <f t="shared" si="2"/>
        <v>0</v>
      </c>
      <c r="AC27" s="3">
        <f t="shared" si="0"/>
        <v>0</v>
      </c>
      <c r="AD27" s="23">
        <f t="shared" si="1"/>
        <v>25</v>
      </c>
    </row>
    <row r="28" spans="1:31" ht="16.5">
      <c r="A28" s="62"/>
      <c r="B28" s="62"/>
      <c r="C28" s="17"/>
      <c r="D28" s="17"/>
      <c r="E28" s="16"/>
      <c r="F28" s="25"/>
      <c r="G28" s="26"/>
      <c r="H28" s="25"/>
      <c r="I28" s="26"/>
      <c r="J28" s="73"/>
      <c r="K28" s="74"/>
      <c r="L28" s="51"/>
      <c r="M28" s="27"/>
      <c r="N28" s="25"/>
      <c r="O28" s="26"/>
      <c r="P28" s="25"/>
      <c r="Q28" s="26"/>
      <c r="R28" s="73"/>
      <c r="S28" s="74"/>
      <c r="T28" s="56"/>
      <c r="U28" s="26"/>
      <c r="V28" s="159"/>
      <c r="W28" s="159"/>
      <c r="X28" s="56"/>
      <c r="Y28" s="26"/>
      <c r="Z28" s="25"/>
      <c r="AA28" s="26"/>
      <c r="AB28" s="4">
        <f t="shared" si="2"/>
        <v>0</v>
      </c>
      <c r="AC28" s="3">
        <f t="shared" si="0"/>
        <v>0</v>
      </c>
      <c r="AD28" s="23">
        <f t="shared" si="1"/>
        <v>26</v>
      </c>
    </row>
    <row r="29" spans="1:31" ht="16.5">
      <c r="A29" s="62"/>
      <c r="B29" s="62"/>
      <c r="C29" s="17"/>
      <c r="D29" s="17"/>
      <c r="E29" s="16"/>
      <c r="F29" s="25"/>
      <c r="G29" s="26"/>
      <c r="H29" s="25"/>
      <c r="I29" s="26"/>
      <c r="J29" s="73"/>
      <c r="K29" s="74"/>
      <c r="L29" s="51"/>
      <c r="M29" s="27"/>
      <c r="N29" s="25"/>
      <c r="O29" s="26"/>
      <c r="P29" s="25"/>
      <c r="Q29" s="26"/>
      <c r="R29" s="73"/>
      <c r="S29" s="74"/>
      <c r="T29" s="56"/>
      <c r="U29" s="26"/>
      <c r="V29" s="159"/>
      <c r="W29" s="159"/>
      <c r="X29" s="56"/>
      <c r="Y29" s="26"/>
      <c r="Z29" s="25"/>
      <c r="AA29" s="26"/>
      <c r="AB29" s="4">
        <f t="shared" si="2"/>
        <v>0</v>
      </c>
      <c r="AC29" s="3">
        <f t="shared" si="0"/>
        <v>0</v>
      </c>
      <c r="AD29" s="23">
        <f t="shared" si="1"/>
        <v>27</v>
      </c>
    </row>
    <row r="30" spans="1:31" ht="16.5">
      <c r="A30" s="62"/>
      <c r="B30" s="62"/>
      <c r="C30" s="17"/>
      <c r="D30" s="17"/>
      <c r="E30" s="16"/>
      <c r="F30" s="25"/>
      <c r="G30" s="26"/>
      <c r="H30" s="25"/>
      <c r="I30" s="26"/>
      <c r="J30" s="73"/>
      <c r="K30" s="74"/>
      <c r="L30" s="51"/>
      <c r="M30" s="27"/>
      <c r="N30" s="25"/>
      <c r="O30" s="26"/>
      <c r="P30" s="25"/>
      <c r="Q30" s="26"/>
      <c r="R30" s="73"/>
      <c r="S30" s="74"/>
      <c r="T30" s="56"/>
      <c r="U30" s="26"/>
      <c r="V30" s="159"/>
      <c r="W30" s="159"/>
      <c r="X30" s="56"/>
      <c r="Y30" s="26"/>
      <c r="Z30" s="25"/>
      <c r="AA30" s="26"/>
      <c r="AB30" s="4">
        <f t="shared" si="2"/>
        <v>0</v>
      </c>
      <c r="AC30" s="3">
        <f t="shared" si="0"/>
        <v>0</v>
      </c>
      <c r="AD30" s="23">
        <f t="shared" si="1"/>
        <v>28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0"/>
  <sheetViews>
    <sheetView topLeftCell="B1" zoomScale="90" zoomScaleNormal="90" workbookViewId="0">
      <pane ySplit="2" topLeftCell="A3" activePane="bottomLeft" state="frozen"/>
      <selection pane="bottomLeft" activeCell="AB2" sqref="AB1:AB65536"/>
    </sheetView>
  </sheetViews>
  <sheetFormatPr baseColWidth="10" defaultRowHeight="15"/>
  <cols>
    <col min="1" max="1" width="24.140625" bestFit="1" customWidth="1"/>
    <col min="2" max="2" width="14" bestFit="1" customWidth="1"/>
    <col min="3" max="3" width="19" style="18" bestFit="1" customWidth="1"/>
    <col min="4" max="4" width="10.28515625" bestFit="1" customWidth="1"/>
    <col min="5" max="5" width="24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75" bestFit="1" customWidth="1"/>
    <col min="11" max="11" width="7.28515625" style="75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bestFit="1" customWidth="1"/>
    <col min="17" max="17" width="7.28515625" bestFit="1" customWidth="1"/>
    <col min="18" max="18" width="4.140625" style="75" bestFit="1" customWidth="1"/>
    <col min="19" max="19" width="7.28515625" style="75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345</v>
      </c>
      <c r="C1" s="190" t="s">
        <v>213</v>
      </c>
      <c r="D1" s="190"/>
      <c r="E1" s="191"/>
      <c r="F1" s="192">
        <v>42330</v>
      </c>
      <c r="G1" s="193"/>
      <c r="H1" s="192">
        <v>42344</v>
      </c>
      <c r="I1" s="193"/>
      <c r="J1" s="194">
        <v>42400</v>
      </c>
      <c r="K1" s="195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211</v>
      </c>
    </row>
    <row r="2" spans="1:31" ht="33">
      <c r="A2" s="63" t="s">
        <v>226</v>
      </c>
      <c r="B2" s="63" t="s">
        <v>227</v>
      </c>
      <c r="C2" s="3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71" t="s">
        <v>8</v>
      </c>
      <c r="K2" s="72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71" t="s">
        <v>8</v>
      </c>
      <c r="S2" s="72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353</v>
      </c>
      <c r="B3" s="65">
        <v>39432</v>
      </c>
      <c r="C3" s="38" t="s">
        <v>93</v>
      </c>
      <c r="D3" s="62" t="s">
        <v>308</v>
      </c>
      <c r="E3" s="62" t="s">
        <v>241</v>
      </c>
      <c r="F3" s="66">
        <v>5</v>
      </c>
      <c r="G3" s="26">
        <v>50</v>
      </c>
      <c r="H3" s="25">
        <v>13</v>
      </c>
      <c r="I3" s="143">
        <v>32</v>
      </c>
      <c r="J3" s="73"/>
      <c r="K3" s="74"/>
      <c r="L3" s="51">
        <v>3</v>
      </c>
      <c r="M3" s="27">
        <v>65</v>
      </c>
      <c r="N3" s="25">
        <v>6</v>
      </c>
      <c r="O3" s="143">
        <v>46</v>
      </c>
      <c r="P3" s="25">
        <v>1</v>
      </c>
      <c r="Q3" s="26">
        <v>100</v>
      </c>
      <c r="R3" s="73"/>
      <c r="S3" s="74"/>
      <c r="T3" s="56">
        <v>5</v>
      </c>
      <c r="U3" s="26">
        <v>55</v>
      </c>
      <c r="V3" s="159"/>
      <c r="W3" s="159"/>
      <c r="X3" s="56">
        <v>3</v>
      </c>
      <c r="Y3" s="26">
        <v>80</v>
      </c>
      <c r="Z3" s="25"/>
      <c r="AA3" s="26"/>
      <c r="AB3" s="4">
        <f>G3+I3+K3+M3+O3+Q3+S3+AA3+U3+W3+Y3-I3-O3</f>
        <v>350</v>
      </c>
      <c r="AC3" s="3">
        <f t="shared" ref="AC3:AC34" si="0">G3+I3+K3+M3+O3+Q3+S3+AA3+U3+W3+Y3</f>
        <v>428</v>
      </c>
      <c r="AD3" s="23">
        <v>1</v>
      </c>
      <c r="AE3" s="138">
        <v>7</v>
      </c>
    </row>
    <row r="4" spans="1:31" ht="16.5">
      <c r="A4" s="62" t="s">
        <v>372</v>
      </c>
      <c r="B4" s="65">
        <v>39323</v>
      </c>
      <c r="C4" s="38" t="s">
        <v>49</v>
      </c>
      <c r="D4" s="62" t="s">
        <v>82</v>
      </c>
      <c r="E4" s="62" t="s">
        <v>229</v>
      </c>
      <c r="F4" s="66">
        <v>6</v>
      </c>
      <c r="G4" s="26">
        <v>46</v>
      </c>
      <c r="H4" s="25"/>
      <c r="I4" s="26"/>
      <c r="J4" s="73"/>
      <c r="K4" s="74"/>
      <c r="L4" s="51">
        <v>2</v>
      </c>
      <c r="M4" s="27">
        <v>80</v>
      </c>
      <c r="N4" s="25">
        <v>1</v>
      </c>
      <c r="O4" s="26">
        <v>100</v>
      </c>
      <c r="P4" s="25"/>
      <c r="Q4" s="26"/>
      <c r="R4" s="73"/>
      <c r="S4" s="74"/>
      <c r="T4" s="56">
        <v>1</v>
      </c>
      <c r="U4" s="26">
        <v>100</v>
      </c>
      <c r="V4" s="159"/>
      <c r="W4" s="159"/>
      <c r="X4" s="56"/>
      <c r="Y4" s="26"/>
      <c r="Z4" s="25"/>
      <c r="AA4" s="26"/>
      <c r="AB4" s="4">
        <f>G4+I4+K4+M4+O4+Q4+S4+AA4+U4+W4+Y4</f>
        <v>326</v>
      </c>
      <c r="AC4" s="3">
        <f t="shared" si="0"/>
        <v>326</v>
      </c>
      <c r="AD4" s="23">
        <f t="shared" ref="AD4:AD35" si="1">AD3+1</f>
        <v>2</v>
      </c>
      <c r="AE4">
        <v>4</v>
      </c>
    </row>
    <row r="5" spans="1:31" ht="16.5">
      <c r="A5" s="62" t="s">
        <v>296</v>
      </c>
      <c r="B5" s="65">
        <v>39577</v>
      </c>
      <c r="C5" s="38" t="s">
        <v>175</v>
      </c>
      <c r="D5" s="62" t="s">
        <v>285</v>
      </c>
      <c r="E5" s="62" t="s">
        <v>229</v>
      </c>
      <c r="F5" s="66">
        <v>1</v>
      </c>
      <c r="G5" s="26">
        <v>100</v>
      </c>
      <c r="H5" s="25">
        <v>2</v>
      </c>
      <c r="I5" s="26">
        <v>80</v>
      </c>
      <c r="J5" s="73"/>
      <c r="K5" s="74"/>
      <c r="L5" s="51">
        <v>21</v>
      </c>
      <c r="M5" s="142">
        <v>26</v>
      </c>
      <c r="N5" s="25">
        <v>8</v>
      </c>
      <c r="O5" s="26">
        <v>42</v>
      </c>
      <c r="P5" s="25">
        <v>4</v>
      </c>
      <c r="Q5" s="26">
        <v>55</v>
      </c>
      <c r="R5" s="73"/>
      <c r="S5" s="74"/>
      <c r="T5" s="56">
        <v>11</v>
      </c>
      <c r="U5" s="143">
        <v>38</v>
      </c>
      <c r="V5" s="159"/>
      <c r="W5" s="159"/>
      <c r="X5" s="56">
        <v>9</v>
      </c>
      <c r="Y5" s="26">
        <v>42</v>
      </c>
      <c r="Z5" s="25"/>
      <c r="AA5" s="26"/>
      <c r="AB5" s="4">
        <f>G5+I5+K5+M5+O5+Q5+S5+AA5+U5+W5+Y5-M5-U5</f>
        <v>319</v>
      </c>
      <c r="AC5" s="3">
        <f t="shared" si="0"/>
        <v>383</v>
      </c>
      <c r="AD5" s="23">
        <f t="shared" si="1"/>
        <v>3</v>
      </c>
      <c r="AE5" s="138">
        <v>7</v>
      </c>
    </row>
    <row r="6" spans="1:31" ht="16.5">
      <c r="A6" s="62" t="s">
        <v>367</v>
      </c>
      <c r="B6" s="65">
        <v>39342</v>
      </c>
      <c r="C6" s="38" t="s">
        <v>161</v>
      </c>
      <c r="D6" s="62" t="s">
        <v>339</v>
      </c>
      <c r="E6" s="62" t="s">
        <v>236</v>
      </c>
      <c r="F6" s="66">
        <v>13</v>
      </c>
      <c r="G6" s="26">
        <v>34</v>
      </c>
      <c r="H6" s="25"/>
      <c r="I6" s="26"/>
      <c r="J6" s="73"/>
      <c r="K6" s="74"/>
      <c r="L6" s="51">
        <v>9</v>
      </c>
      <c r="M6" s="27">
        <v>38</v>
      </c>
      <c r="N6" s="25"/>
      <c r="O6" s="26"/>
      <c r="P6" s="25">
        <v>3</v>
      </c>
      <c r="Q6" s="26">
        <v>65</v>
      </c>
      <c r="R6" s="73"/>
      <c r="S6" s="74"/>
      <c r="T6" s="56">
        <v>3</v>
      </c>
      <c r="U6" s="26">
        <v>80</v>
      </c>
      <c r="V6" s="159"/>
      <c r="W6" s="159"/>
      <c r="X6" s="56">
        <v>2</v>
      </c>
      <c r="Y6" s="26">
        <v>100</v>
      </c>
      <c r="Z6" s="25"/>
      <c r="AA6" s="26"/>
      <c r="AB6" s="4">
        <f>G6+I6+K6+M6+O6+Q6+S6+AA6+U6+W6+Y6</f>
        <v>317</v>
      </c>
      <c r="AC6" s="3">
        <f t="shared" si="0"/>
        <v>317</v>
      </c>
      <c r="AD6" s="23">
        <f t="shared" si="1"/>
        <v>4</v>
      </c>
      <c r="AE6" s="138">
        <v>5</v>
      </c>
    </row>
    <row r="7" spans="1:31" ht="16.5">
      <c r="A7" s="62" t="s">
        <v>295</v>
      </c>
      <c r="B7" s="65">
        <v>39793</v>
      </c>
      <c r="C7" s="38" t="s">
        <v>49</v>
      </c>
      <c r="D7" s="62" t="s">
        <v>284</v>
      </c>
      <c r="E7" s="62" t="s">
        <v>229</v>
      </c>
      <c r="F7" s="66">
        <v>1</v>
      </c>
      <c r="G7" s="26">
        <v>100</v>
      </c>
      <c r="H7" s="25"/>
      <c r="I7" s="26"/>
      <c r="J7" s="73"/>
      <c r="K7" s="74"/>
      <c r="L7" s="51">
        <v>2</v>
      </c>
      <c r="M7" s="27">
        <v>80</v>
      </c>
      <c r="N7" s="25">
        <v>3</v>
      </c>
      <c r="O7" s="26">
        <v>65</v>
      </c>
      <c r="P7" s="25"/>
      <c r="Q7" s="26"/>
      <c r="R7" s="73"/>
      <c r="S7" s="74"/>
      <c r="T7" s="56">
        <v>4</v>
      </c>
      <c r="U7" s="26">
        <v>65</v>
      </c>
      <c r="V7" s="159"/>
      <c r="W7" s="159"/>
      <c r="X7" s="56"/>
      <c r="Y7" s="26"/>
      <c r="Z7" s="25"/>
      <c r="AA7" s="26"/>
      <c r="AB7" s="4">
        <f>G7+I7+K7+M7+O7+Q7+S7+AA7+U7+W7+Y7</f>
        <v>310</v>
      </c>
      <c r="AC7" s="3">
        <f t="shared" si="0"/>
        <v>310</v>
      </c>
      <c r="AD7" s="23">
        <f t="shared" si="1"/>
        <v>5</v>
      </c>
      <c r="AE7">
        <v>4</v>
      </c>
    </row>
    <row r="8" spans="1:31" ht="16.5">
      <c r="A8" s="62" t="s">
        <v>351</v>
      </c>
      <c r="B8" s="65">
        <v>39201</v>
      </c>
      <c r="C8" s="38" t="s">
        <v>314</v>
      </c>
      <c r="D8" s="62" t="s">
        <v>315</v>
      </c>
      <c r="E8" s="62" t="s">
        <v>250</v>
      </c>
      <c r="F8" s="66">
        <v>4</v>
      </c>
      <c r="G8" s="26">
        <v>55</v>
      </c>
      <c r="H8" s="25">
        <v>8</v>
      </c>
      <c r="I8" s="26">
        <v>42</v>
      </c>
      <c r="J8" s="73"/>
      <c r="K8" s="74"/>
      <c r="L8" s="51">
        <v>1</v>
      </c>
      <c r="M8" s="27">
        <v>100</v>
      </c>
      <c r="N8" s="25">
        <v>17</v>
      </c>
      <c r="O8" s="143">
        <v>27</v>
      </c>
      <c r="P8" s="25">
        <v>10</v>
      </c>
      <c r="Q8" s="143">
        <v>40</v>
      </c>
      <c r="R8" s="73"/>
      <c r="S8" s="74"/>
      <c r="T8" s="56">
        <v>7</v>
      </c>
      <c r="U8" s="26">
        <v>46</v>
      </c>
      <c r="V8" s="159"/>
      <c r="W8" s="159"/>
      <c r="X8" s="56">
        <v>4</v>
      </c>
      <c r="Y8" s="26">
        <v>65</v>
      </c>
      <c r="Z8" s="25"/>
      <c r="AA8" s="26"/>
      <c r="AB8" s="4">
        <f>G8+I8+K8+M8+O8+Q8+S8+AA8+U8+W8+Y8-O8-Q8</f>
        <v>308</v>
      </c>
      <c r="AC8" s="3">
        <f t="shared" si="0"/>
        <v>375</v>
      </c>
      <c r="AD8" s="23">
        <f t="shared" si="1"/>
        <v>6</v>
      </c>
      <c r="AE8" s="138">
        <v>7</v>
      </c>
    </row>
    <row r="9" spans="1:31" ht="16.5">
      <c r="A9" s="62" t="s">
        <v>350</v>
      </c>
      <c r="B9" s="65">
        <v>39307</v>
      </c>
      <c r="C9" s="38" t="s">
        <v>160</v>
      </c>
      <c r="D9" s="62" t="s">
        <v>308</v>
      </c>
      <c r="E9" s="62" t="s">
        <v>250</v>
      </c>
      <c r="F9" s="66">
        <v>4</v>
      </c>
      <c r="G9" s="26">
        <v>55</v>
      </c>
      <c r="H9" s="25">
        <v>9</v>
      </c>
      <c r="I9" s="26">
        <v>40</v>
      </c>
      <c r="J9" s="73"/>
      <c r="K9" s="74"/>
      <c r="L9" s="51">
        <v>1</v>
      </c>
      <c r="M9" s="27">
        <v>100</v>
      </c>
      <c r="N9" s="25">
        <v>7</v>
      </c>
      <c r="O9" s="26">
        <v>44</v>
      </c>
      <c r="P9" s="25">
        <v>13</v>
      </c>
      <c r="Q9" s="143">
        <v>34</v>
      </c>
      <c r="R9" s="73"/>
      <c r="S9" s="74"/>
      <c r="T9" s="56"/>
      <c r="U9" s="26"/>
      <c r="V9" s="159"/>
      <c r="W9" s="159"/>
      <c r="X9" s="56">
        <v>11</v>
      </c>
      <c r="Y9" s="26">
        <v>38</v>
      </c>
      <c r="Z9" s="25"/>
      <c r="AA9" s="26"/>
      <c r="AB9" s="4">
        <f>G9+I9+K9+M9+O9+Q9+S9+AA9+U9+W9+Y9-Q9</f>
        <v>277</v>
      </c>
      <c r="AC9" s="3">
        <f t="shared" si="0"/>
        <v>311</v>
      </c>
      <c r="AD9" s="23">
        <f t="shared" si="1"/>
        <v>7</v>
      </c>
      <c r="AE9" s="138">
        <v>6</v>
      </c>
    </row>
    <row r="10" spans="1:31" ht="16.5">
      <c r="A10" s="62" t="s">
        <v>354</v>
      </c>
      <c r="B10" s="65">
        <v>39117</v>
      </c>
      <c r="C10" s="38" t="s">
        <v>37</v>
      </c>
      <c r="D10" s="62" t="s">
        <v>318</v>
      </c>
      <c r="E10" s="62" t="s">
        <v>305</v>
      </c>
      <c r="F10" s="66">
        <v>6</v>
      </c>
      <c r="G10" s="26">
        <v>46</v>
      </c>
      <c r="H10" s="25">
        <v>7</v>
      </c>
      <c r="I10" s="26">
        <v>44</v>
      </c>
      <c r="J10" s="73"/>
      <c r="K10" s="74"/>
      <c r="L10" s="51">
        <v>4</v>
      </c>
      <c r="M10" s="27">
        <v>55</v>
      </c>
      <c r="N10" s="25">
        <v>2</v>
      </c>
      <c r="O10" s="26">
        <v>80</v>
      </c>
      <c r="P10" s="25">
        <v>7</v>
      </c>
      <c r="Q10" s="26">
        <v>46</v>
      </c>
      <c r="R10" s="73"/>
      <c r="S10" s="74"/>
      <c r="T10" s="56">
        <v>12</v>
      </c>
      <c r="U10" s="143">
        <v>36</v>
      </c>
      <c r="V10" s="159"/>
      <c r="W10" s="159"/>
      <c r="X10" s="56"/>
      <c r="Y10" s="26"/>
      <c r="Z10" s="25"/>
      <c r="AA10" s="26"/>
      <c r="AB10" s="4">
        <f>G10+I10+K10+M10+O10+Q10+S10+AA10+U10+W10+Y10-U10</f>
        <v>271</v>
      </c>
      <c r="AC10" s="3">
        <f t="shared" si="0"/>
        <v>307</v>
      </c>
      <c r="AD10" s="23">
        <f t="shared" si="1"/>
        <v>8</v>
      </c>
      <c r="AE10" s="138">
        <v>6</v>
      </c>
    </row>
    <row r="11" spans="1:31" ht="15.75" customHeight="1">
      <c r="A11" s="62" t="s">
        <v>297</v>
      </c>
      <c r="B11" s="65">
        <v>39534</v>
      </c>
      <c r="C11" s="38" t="s">
        <v>38</v>
      </c>
      <c r="D11" s="62" t="s">
        <v>85</v>
      </c>
      <c r="E11" s="62" t="s">
        <v>238</v>
      </c>
      <c r="F11" s="66">
        <v>2</v>
      </c>
      <c r="G11" s="26">
        <v>80</v>
      </c>
      <c r="H11" s="25">
        <v>11</v>
      </c>
      <c r="I11" s="143">
        <v>36</v>
      </c>
      <c r="J11" s="73"/>
      <c r="K11" s="74"/>
      <c r="L11" s="51">
        <v>6</v>
      </c>
      <c r="M11" s="27">
        <v>46</v>
      </c>
      <c r="N11" s="25">
        <v>12</v>
      </c>
      <c r="O11" s="143">
        <v>34</v>
      </c>
      <c r="P11" s="25">
        <v>5</v>
      </c>
      <c r="Q11" s="26">
        <v>50</v>
      </c>
      <c r="R11" s="73"/>
      <c r="S11" s="74"/>
      <c r="T11" s="56">
        <v>10</v>
      </c>
      <c r="U11" s="26">
        <v>40</v>
      </c>
      <c r="V11" s="159"/>
      <c r="W11" s="159"/>
      <c r="X11" s="56">
        <v>7</v>
      </c>
      <c r="Y11" s="26">
        <v>46</v>
      </c>
      <c r="Z11" s="25"/>
      <c r="AA11" s="26"/>
      <c r="AB11" s="4">
        <f>G11+I11+K11+M11+O11+Q11+S11+AA11+U11+W11+Y11-O11-I11</f>
        <v>262</v>
      </c>
      <c r="AC11" s="3">
        <f t="shared" si="0"/>
        <v>332</v>
      </c>
      <c r="AD11" s="23">
        <f t="shared" si="1"/>
        <v>9</v>
      </c>
      <c r="AE11" s="138">
        <v>7</v>
      </c>
    </row>
    <row r="12" spans="1:31" ht="16.5">
      <c r="A12" s="62" t="s">
        <v>352</v>
      </c>
      <c r="B12" s="65">
        <v>39173</v>
      </c>
      <c r="C12" s="38" t="s">
        <v>316</v>
      </c>
      <c r="D12" s="62" t="s">
        <v>317</v>
      </c>
      <c r="E12" s="62" t="s">
        <v>241</v>
      </c>
      <c r="F12" s="66">
        <v>5</v>
      </c>
      <c r="G12" s="26">
        <v>50</v>
      </c>
      <c r="H12" s="25">
        <v>11</v>
      </c>
      <c r="I12" s="143">
        <v>36</v>
      </c>
      <c r="J12" s="73"/>
      <c r="K12" s="74"/>
      <c r="L12" s="51">
        <v>3</v>
      </c>
      <c r="M12" s="27">
        <v>65</v>
      </c>
      <c r="N12" s="25"/>
      <c r="O12" s="26"/>
      <c r="P12" s="25">
        <v>11</v>
      </c>
      <c r="Q12" s="26">
        <v>38</v>
      </c>
      <c r="R12" s="73"/>
      <c r="S12" s="74"/>
      <c r="T12" s="56">
        <v>8</v>
      </c>
      <c r="U12" s="26">
        <v>44</v>
      </c>
      <c r="V12" s="159"/>
      <c r="W12" s="159"/>
      <c r="X12" s="56">
        <v>6</v>
      </c>
      <c r="Y12" s="26">
        <v>50</v>
      </c>
      <c r="Z12" s="25"/>
      <c r="AA12" s="26"/>
      <c r="AB12" s="4">
        <f>G12+I12+K12+M12+O12+Q12+S12+AA12+U12+W12+Y12-I12</f>
        <v>247</v>
      </c>
      <c r="AC12" s="3">
        <f t="shared" si="0"/>
        <v>283</v>
      </c>
      <c r="AD12" s="23">
        <f t="shared" si="1"/>
        <v>10</v>
      </c>
      <c r="AE12" s="138">
        <v>6</v>
      </c>
    </row>
    <row r="13" spans="1:31" ht="16.5">
      <c r="A13" s="62" t="s">
        <v>300</v>
      </c>
      <c r="B13" s="65">
        <v>39736</v>
      </c>
      <c r="C13" s="38" t="s">
        <v>290</v>
      </c>
      <c r="D13" s="62" t="s">
        <v>291</v>
      </c>
      <c r="E13" s="62" t="s">
        <v>241</v>
      </c>
      <c r="F13" s="66">
        <v>4</v>
      </c>
      <c r="G13" s="26">
        <v>55</v>
      </c>
      <c r="H13" s="25">
        <v>4</v>
      </c>
      <c r="I13" s="26">
        <v>55</v>
      </c>
      <c r="J13" s="73"/>
      <c r="K13" s="74"/>
      <c r="L13" s="51">
        <v>8</v>
      </c>
      <c r="M13" s="27">
        <v>40</v>
      </c>
      <c r="N13" s="25">
        <v>11</v>
      </c>
      <c r="O13" s="26">
        <v>36</v>
      </c>
      <c r="P13" s="25">
        <v>23</v>
      </c>
      <c r="Q13" s="143">
        <v>25</v>
      </c>
      <c r="R13" s="73"/>
      <c r="S13" s="74"/>
      <c r="T13" s="56"/>
      <c r="U13" s="26"/>
      <c r="V13" s="159"/>
      <c r="W13" s="159"/>
      <c r="X13" s="56">
        <v>12</v>
      </c>
      <c r="Y13" s="26">
        <v>36</v>
      </c>
      <c r="Z13" s="25"/>
      <c r="AA13" s="26"/>
      <c r="AB13" s="4">
        <f>G13+I13+K13+M13+O13+Q13+S13+AA13+U13+W13+Y13-Q13</f>
        <v>222</v>
      </c>
      <c r="AC13" s="3">
        <f t="shared" si="0"/>
        <v>247</v>
      </c>
      <c r="AD13" s="23">
        <f t="shared" si="1"/>
        <v>11</v>
      </c>
      <c r="AE13" s="138">
        <v>6</v>
      </c>
    </row>
    <row r="14" spans="1:31" ht="16.5">
      <c r="A14" s="62" t="s">
        <v>821</v>
      </c>
      <c r="B14" s="80" t="s">
        <v>819</v>
      </c>
      <c r="C14" s="38" t="s">
        <v>822</v>
      </c>
      <c r="D14" s="62" t="s">
        <v>66</v>
      </c>
      <c r="E14" s="62" t="s">
        <v>820</v>
      </c>
      <c r="F14" s="25"/>
      <c r="G14" s="26"/>
      <c r="H14" s="25">
        <v>5</v>
      </c>
      <c r="I14" s="26">
        <v>50</v>
      </c>
      <c r="J14" s="73"/>
      <c r="K14" s="74"/>
      <c r="L14" s="51">
        <v>7</v>
      </c>
      <c r="M14" s="27">
        <v>44</v>
      </c>
      <c r="N14" s="25"/>
      <c r="O14" s="26"/>
      <c r="P14" s="25">
        <v>21</v>
      </c>
      <c r="Q14" s="26">
        <v>26</v>
      </c>
      <c r="R14" s="73"/>
      <c r="S14" s="74"/>
      <c r="T14" s="56">
        <v>13</v>
      </c>
      <c r="U14" s="26">
        <v>34</v>
      </c>
      <c r="V14" s="159"/>
      <c r="W14" s="159"/>
      <c r="X14" s="56">
        <v>5</v>
      </c>
      <c r="Y14" s="26">
        <v>55</v>
      </c>
      <c r="Z14" s="25"/>
      <c r="AA14" s="26"/>
      <c r="AB14" s="4">
        <f t="shared" ref="AB14:AB22" si="2">G14+I14+K14+M14+O14+Q14+S14+AA14+U14+W14+Y14</f>
        <v>209</v>
      </c>
      <c r="AC14" s="3">
        <f t="shared" si="0"/>
        <v>209</v>
      </c>
      <c r="AD14" s="23">
        <f t="shared" si="1"/>
        <v>12</v>
      </c>
      <c r="AE14" s="138">
        <v>5</v>
      </c>
    </row>
    <row r="15" spans="1:31" ht="16.5">
      <c r="A15" s="62"/>
      <c r="B15" s="161">
        <v>39261</v>
      </c>
      <c r="C15" s="122" t="s">
        <v>24</v>
      </c>
      <c r="D15" s="122" t="s">
        <v>1332</v>
      </c>
      <c r="E15" s="62" t="s">
        <v>241</v>
      </c>
      <c r="F15" s="25"/>
      <c r="G15" s="26"/>
      <c r="H15" s="25"/>
      <c r="I15" s="26"/>
      <c r="J15" s="73"/>
      <c r="K15" s="74"/>
      <c r="L15" s="51"/>
      <c r="M15" s="27"/>
      <c r="N15" s="25">
        <v>15</v>
      </c>
      <c r="O15" s="26">
        <v>29</v>
      </c>
      <c r="P15" s="25">
        <v>2</v>
      </c>
      <c r="Q15" s="26">
        <v>80</v>
      </c>
      <c r="R15" s="73"/>
      <c r="S15" s="74"/>
      <c r="T15" s="56">
        <v>6</v>
      </c>
      <c r="U15" s="26">
        <v>50</v>
      </c>
      <c r="V15" s="159"/>
      <c r="W15" s="159"/>
      <c r="X15" s="56">
        <v>8</v>
      </c>
      <c r="Y15" s="26">
        <v>44</v>
      </c>
      <c r="Z15" s="25"/>
      <c r="AA15" s="26"/>
      <c r="AB15" s="4">
        <f t="shared" si="2"/>
        <v>203</v>
      </c>
      <c r="AC15" s="3">
        <f t="shared" si="0"/>
        <v>203</v>
      </c>
      <c r="AD15" s="23">
        <f t="shared" si="1"/>
        <v>13</v>
      </c>
      <c r="AE15">
        <v>4</v>
      </c>
    </row>
    <row r="16" spans="1:31" ht="16.5">
      <c r="A16" s="62" t="s">
        <v>359</v>
      </c>
      <c r="B16" s="65">
        <v>39342</v>
      </c>
      <c r="C16" s="38" t="s">
        <v>84</v>
      </c>
      <c r="D16" s="62" t="s">
        <v>327</v>
      </c>
      <c r="E16" s="62" t="s">
        <v>328</v>
      </c>
      <c r="F16" s="66">
        <v>9</v>
      </c>
      <c r="G16" s="26">
        <v>40</v>
      </c>
      <c r="H16" s="25">
        <v>15</v>
      </c>
      <c r="I16" s="26">
        <v>29</v>
      </c>
      <c r="J16" s="73"/>
      <c r="K16" s="74"/>
      <c r="L16" s="51">
        <v>10</v>
      </c>
      <c r="M16" s="27">
        <v>38</v>
      </c>
      <c r="N16" s="25">
        <v>5</v>
      </c>
      <c r="O16" s="26">
        <v>50</v>
      </c>
      <c r="P16" s="25">
        <v>9</v>
      </c>
      <c r="Q16" s="26">
        <v>40</v>
      </c>
      <c r="R16" s="73"/>
      <c r="S16" s="74"/>
      <c r="T16" s="56"/>
      <c r="U16" s="26"/>
      <c r="V16" s="159"/>
      <c r="W16" s="159"/>
      <c r="X16" s="56"/>
      <c r="Y16" s="26"/>
      <c r="Z16" s="25"/>
      <c r="AA16" s="26"/>
      <c r="AB16" s="4">
        <f t="shared" si="2"/>
        <v>197</v>
      </c>
      <c r="AC16" s="3">
        <f t="shared" si="0"/>
        <v>197</v>
      </c>
      <c r="AD16" s="23">
        <f t="shared" si="1"/>
        <v>14</v>
      </c>
      <c r="AE16" s="138">
        <v>5</v>
      </c>
    </row>
    <row r="17" spans="1:31" ht="16.5">
      <c r="A17" s="62" t="s">
        <v>362</v>
      </c>
      <c r="B17" s="65">
        <v>39280</v>
      </c>
      <c r="C17" s="38" t="s">
        <v>158</v>
      </c>
      <c r="D17" s="62" t="s">
        <v>331</v>
      </c>
      <c r="E17" s="62" t="s">
        <v>246</v>
      </c>
      <c r="F17" s="66">
        <v>10</v>
      </c>
      <c r="G17" s="26">
        <v>39</v>
      </c>
      <c r="H17" s="25">
        <v>16</v>
      </c>
      <c r="I17" s="26">
        <v>28</v>
      </c>
      <c r="J17" s="73"/>
      <c r="K17" s="74"/>
      <c r="L17" s="51">
        <v>5</v>
      </c>
      <c r="M17" s="27">
        <v>50</v>
      </c>
      <c r="N17" s="25"/>
      <c r="O17" s="26"/>
      <c r="P17" s="25">
        <v>8</v>
      </c>
      <c r="Q17" s="26">
        <v>44</v>
      </c>
      <c r="R17" s="73"/>
      <c r="S17" s="74"/>
      <c r="T17" s="56">
        <v>15</v>
      </c>
      <c r="U17" s="26">
        <v>30</v>
      </c>
      <c r="V17" s="159"/>
      <c r="W17" s="159"/>
      <c r="X17" s="56"/>
      <c r="Y17" s="26"/>
      <c r="Z17" s="25"/>
      <c r="AA17" s="26"/>
      <c r="AB17" s="4">
        <f t="shared" si="2"/>
        <v>191</v>
      </c>
      <c r="AC17" s="3">
        <f t="shared" si="0"/>
        <v>191</v>
      </c>
      <c r="AD17" s="23">
        <f t="shared" si="1"/>
        <v>15</v>
      </c>
      <c r="AE17" s="138">
        <v>5</v>
      </c>
    </row>
    <row r="18" spans="1:31" ht="16.5">
      <c r="A18" s="62" t="s">
        <v>299</v>
      </c>
      <c r="B18" s="65">
        <v>39650</v>
      </c>
      <c r="C18" s="38" t="s">
        <v>155</v>
      </c>
      <c r="D18" s="62" t="s">
        <v>287</v>
      </c>
      <c r="E18" s="62" t="s">
        <v>250</v>
      </c>
      <c r="F18" s="66">
        <v>3</v>
      </c>
      <c r="G18" s="26">
        <v>65</v>
      </c>
      <c r="H18" s="25">
        <v>3</v>
      </c>
      <c r="I18" s="26">
        <v>65</v>
      </c>
      <c r="J18" s="73"/>
      <c r="K18" s="74"/>
      <c r="L18" s="51"/>
      <c r="M18" s="27"/>
      <c r="N18" s="25">
        <v>4</v>
      </c>
      <c r="O18" s="26">
        <v>55</v>
      </c>
      <c r="P18" s="25"/>
      <c r="Q18" s="26"/>
      <c r="R18" s="73"/>
      <c r="S18" s="74"/>
      <c r="T18" s="56"/>
      <c r="U18" s="26"/>
      <c r="V18" s="159"/>
      <c r="W18" s="159"/>
      <c r="X18" s="56"/>
      <c r="Y18" s="26"/>
      <c r="Z18" s="25"/>
      <c r="AA18" s="26"/>
      <c r="AB18" s="4">
        <f t="shared" si="2"/>
        <v>185</v>
      </c>
      <c r="AC18" s="3">
        <f t="shared" si="0"/>
        <v>185</v>
      </c>
      <c r="AD18" s="23">
        <f t="shared" si="1"/>
        <v>16</v>
      </c>
      <c r="AE18">
        <v>3</v>
      </c>
    </row>
    <row r="19" spans="1:31" ht="16.5">
      <c r="A19" s="62" t="s">
        <v>368</v>
      </c>
      <c r="B19" s="65">
        <v>39262</v>
      </c>
      <c r="C19" s="38" t="s">
        <v>150</v>
      </c>
      <c r="D19" s="62" t="s">
        <v>340</v>
      </c>
      <c r="E19" s="62" t="s">
        <v>236</v>
      </c>
      <c r="F19" s="66">
        <v>13</v>
      </c>
      <c r="G19" s="26">
        <v>34</v>
      </c>
      <c r="H19" s="25">
        <v>23</v>
      </c>
      <c r="I19" s="26">
        <v>21</v>
      </c>
      <c r="J19" s="73"/>
      <c r="K19" s="74"/>
      <c r="L19" s="51"/>
      <c r="M19" s="27"/>
      <c r="N19" s="25"/>
      <c r="O19" s="26"/>
      <c r="P19" s="25">
        <v>12</v>
      </c>
      <c r="Q19" s="26">
        <v>36</v>
      </c>
      <c r="R19" s="73"/>
      <c r="S19" s="74"/>
      <c r="T19" s="56">
        <v>9</v>
      </c>
      <c r="U19" s="26">
        <v>42</v>
      </c>
      <c r="V19" s="159"/>
      <c r="W19" s="159"/>
      <c r="X19" s="56">
        <v>10</v>
      </c>
      <c r="Y19" s="26">
        <v>40</v>
      </c>
      <c r="Z19" s="25"/>
      <c r="AA19" s="26"/>
      <c r="AB19" s="4">
        <f t="shared" si="2"/>
        <v>173</v>
      </c>
      <c r="AC19" s="3">
        <f t="shared" si="0"/>
        <v>173</v>
      </c>
      <c r="AD19" s="23">
        <f t="shared" si="1"/>
        <v>17</v>
      </c>
      <c r="AE19" s="138">
        <v>5</v>
      </c>
    </row>
    <row r="20" spans="1:31" ht="16.5">
      <c r="A20" s="62" t="s">
        <v>361</v>
      </c>
      <c r="B20" s="65">
        <v>39280</v>
      </c>
      <c r="C20" s="38" t="s">
        <v>158</v>
      </c>
      <c r="D20" s="62" t="s">
        <v>330</v>
      </c>
      <c r="E20" s="62" t="s">
        <v>246</v>
      </c>
      <c r="F20" s="66">
        <v>10</v>
      </c>
      <c r="G20" s="26">
        <v>39</v>
      </c>
      <c r="H20" s="25">
        <v>26</v>
      </c>
      <c r="I20" s="26">
        <v>18</v>
      </c>
      <c r="J20" s="73"/>
      <c r="K20" s="74"/>
      <c r="L20" s="51">
        <v>5</v>
      </c>
      <c r="M20" s="27">
        <v>50</v>
      </c>
      <c r="N20" s="25"/>
      <c r="O20" s="26"/>
      <c r="P20" s="25">
        <v>14</v>
      </c>
      <c r="Q20" s="26">
        <v>32</v>
      </c>
      <c r="R20" s="73"/>
      <c r="S20" s="74"/>
      <c r="T20" s="56">
        <v>14</v>
      </c>
      <c r="U20" s="26">
        <v>32</v>
      </c>
      <c r="V20" s="159"/>
      <c r="W20" s="159"/>
      <c r="X20" s="56"/>
      <c r="Y20" s="26"/>
      <c r="Z20" s="25"/>
      <c r="AA20" s="26"/>
      <c r="AB20" s="4">
        <f t="shared" si="2"/>
        <v>171</v>
      </c>
      <c r="AC20" s="3">
        <f t="shared" si="0"/>
        <v>171</v>
      </c>
      <c r="AD20" s="23">
        <f t="shared" si="1"/>
        <v>18</v>
      </c>
      <c r="AE20" s="138">
        <v>5</v>
      </c>
    </row>
    <row r="21" spans="1:31" ht="16.5">
      <c r="A21" s="99" t="s">
        <v>198</v>
      </c>
      <c r="B21" s="100">
        <v>2007</v>
      </c>
      <c r="C21" s="162" t="s">
        <v>1157</v>
      </c>
      <c r="D21" s="62" t="s">
        <v>83</v>
      </c>
      <c r="E21" s="62" t="s">
        <v>443</v>
      </c>
      <c r="F21" s="25"/>
      <c r="G21" s="26"/>
      <c r="H21" s="25"/>
      <c r="I21" s="26"/>
      <c r="J21" s="73"/>
      <c r="K21" s="74"/>
      <c r="L21" s="51">
        <v>9</v>
      </c>
      <c r="M21" s="27">
        <v>38</v>
      </c>
      <c r="N21" s="25">
        <v>13</v>
      </c>
      <c r="O21" s="26">
        <v>32</v>
      </c>
      <c r="P21" s="25">
        <v>17</v>
      </c>
      <c r="Q21" s="26">
        <v>29</v>
      </c>
      <c r="R21" s="73"/>
      <c r="S21" s="74"/>
      <c r="T21" s="56">
        <v>17</v>
      </c>
      <c r="U21" s="26">
        <v>28</v>
      </c>
      <c r="V21" s="159"/>
      <c r="W21" s="159"/>
      <c r="X21" s="56">
        <v>13</v>
      </c>
      <c r="Y21" s="26">
        <v>32</v>
      </c>
      <c r="Z21" s="25"/>
      <c r="AA21" s="26"/>
      <c r="AB21" s="4">
        <f t="shared" si="2"/>
        <v>159</v>
      </c>
      <c r="AC21" s="3">
        <f t="shared" si="0"/>
        <v>159</v>
      </c>
      <c r="AD21" s="23">
        <f t="shared" si="1"/>
        <v>19</v>
      </c>
      <c r="AE21" s="138">
        <v>5</v>
      </c>
    </row>
    <row r="22" spans="1:31" ht="16.5">
      <c r="A22" s="62" t="s">
        <v>301</v>
      </c>
      <c r="B22" s="65">
        <v>39583</v>
      </c>
      <c r="C22" s="38" t="s">
        <v>259</v>
      </c>
      <c r="D22" s="62" t="s">
        <v>292</v>
      </c>
      <c r="E22" s="62" t="s">
        <v>241</v>
      </c>
      <c r="F22" s="66">
        <v>4</v>
      </c>
      <c r="G22" s="26">
        <v>55</v>
      </c>
      <c r="H22" s="25">
        <v>8</v>
      </c>
      <c r="I22" s="26">
        <v>42</v>
      </c>
      <c r="J22" s="73"/>
      <c r="K22" s="74"/>
      <c r="L22" s="51"/>
      <c r="M22" s="27"/>
      <c r="N22" s="25"/>
      <c r="O22" s="26"/>
      <c r="P22" s="25">
        <v>16</v>
      </c>
      <c r="Q22" s="26">
        <v>30</v>
      </c>
      <c r="R22" s="73"/>
      <c r="S22" s="74"/>
      <c r="T22" s="56"/>
      <c r="U22" s="26"/>
      <c r="V22" s="159"/>
      <c r="W22" s="159"/>
      <c r="X22" s="56">
        <v>14</v>
      </c>
      <c r="Y22" s="26">
        <v>30</v>
      </c>
      <c r="Z22" s="25"/>
      <c r="AA22" s="26"/>
      <c r="AB22" s="4">
        <f t="shared" si="2"/>
        <v>157</v>
      </c>
      <c r="AC22" s="3">
        <f t="shared" si="0"/>
        <v>157</v>
      </c>
      <c r="AD22" s="23">
        <f t="shared" si="1"/>
        <v>20</v>
      </c>
      <c r="AE22">
        <v>4</v>
      </c>
    </row>
    <row r="23" spans="1:31" ht="16.5">
      <c r="A23" s="62" t="s">
        <v>198</v>
      </c>
      <c r="B23" s="62">
        <v>2008</v>
      </c>
      <c r="C23" s="38" t="s">
        <v>343</v>
      </c>
      <c r="D23" s="62" t="s">
        <v>344</v>
      </c>
      <c r="E23" s="62" t="s">
        <v>229</v>
      </c>
      <c r="F23" s="66">
        <v>14</v>
      </c>
      <c r="G23" s="26">
        <v>32</v>
      </c>
      <c r="H23" s="25"/>
      <c r="I23" s="26"/>
      <c r="J23" s="73"/>
      <c r="K23" s="74"/>
      <c r="L23" s="51">
        <v>20</v>
      </c>
      <c r="M23" s="142">
        <v>27</v>
      </c>
      <c r="N23" s="25">
        <v>16</v>
      </c>
      <c r="O23" s="26">
        <v>28</v>
      </c>
      <c r="P23" s="25">
        <v>18</v>
      </c>
      <c r="Q23" s="26">
        <v>28</v>
      </c>
      <c r="R23" s="73"/>
      <c r="S23" s="74"/>
      <c r="T23" s="56">
        <v>18</v>
      </c>
      <c r="U23" s="26">
        <v>27</v>
      </c>
      <c r="V23" s="159"/>
      <c r="W23" s="159"/>
      <c r="X23" s="56">
        <v>16</v>
      </c>
      <c r="Y23" s="26">
        <v>28</v>
      </c>
      <c r="Z23" s="25"/>
      <c r="AA23" s="26"/>
      <c r="AB23" s="4">
        <f>G23+I23+K23+M23+O23+Q23+S23+AA23+U23+W23+Y23-M23</f>
        <v>143</v>
      </c>
      <c r="AC23" s="3">
        <f t="shared" si="0"/>
        <v>170</v>
      </c>
      <c r="AD23" s="23">
        <f t="shared" si="1"/>
        <v>21</v>
      </c>
      <c r="AE23" s="138">
        <v>6</v>
      </c>
    </row>
    <row r="24" spans="1:31" ht="16.5">
      <c r="A24" s="62" t="s">
        <v>355</v>
      </c>
      <c r="B24" s="65">
        <v>39083</v>
      </c>
      <c r="C24" s="38" t="s">
        <v>319</v>
      </c>
      <c r="D24" s="62" t="s">
        <v>320</v>
      </c>
      <c r="E24" s="62" t="s">
        <v>305</v>
      </c>
      <c r="F24" s="66">
        <v>6</v>
      </c>
      <c r="G24" s="26">
        <v>46</v>
      </c>
      <c r="H24" s="25">
        <v>20</v>
      </c>
      <c r="I24" s="26">
        <v>24</v>
      </c>
      <c r="J24" s="73"/>
      <c r="K24" s="74"/>
      <c r="L24" s="51">
        <v>4</v>
      </c>
      <c r="M24" s="27">
        <v>55</v>
      </c>
      <c r="N24" s="25"/>
      <c r="O24" s="26"/>
      <c r="P24" s="25"/>
      <c r="Q24" s="26"/>
      <c r="R24" s="73"/>
      <c r="S24" s="74"/>
      <c r="T24" s="56"/>
      <c r="U24" s="26"/>
      <c r="V24" s="159"/>
      <c r="W24" s="159"/>
      <c r="X24" s="56"/>
      <c r="Y24" s="26"/>
      <c r="Z24" s="25"/>
      <c r="AA24" s="26"/>
      <c r="AB24" s="4">
        <f t="shared" ref="AB24:AB70" si="3">G24+I24+K24+M24+O24+Q24+S24+AA24+U24+W24+Y24</f>
        <v>125</v>
      </c>
      <c r="AC24" s="3">
        <f t="shared" si="0"/>
        <v>125</v>
      </c>
      <c r="AD24" s="23">
        <f t="shared" si="1"/>
        <v>22</v>
      </c>
      <c r="AE24">
        <v>3</v>
      </c>
    </row>
    <row r="25" spans="1:31" ht="18" customHeight="1">
      <c r="A25" s="62" t="s">
        <v>358</v>
      </c>
      <c r="B25" s="65">
        <v>39425</v>
      </c>
      <c r="C25" s="38" t="s">
        <v>325</v>
      </c>
      <c r="D25" s="62" t="s">
        <v>326</v>
      </c>
      <c r="E25" s="62" t="s">
        <v>241</v>
      </c>
      <c r="F25" s="66">
        <v>8</v>
      </c>
      <c r="G25" s="26">
        <v>42</v>
      </c>
      <c r="H25" s="25"/>
      <c r="I25" s="26"/>
      <c r="J25" s="73"/>
      <c r="K25" s="74"/>
      <c r="L25" s="51"/>
      <c r="M25" s="27"/>
      <c r="N25" s="25"/>
      <c r="O25" s="26"/>
      <c r="P25" s="25">
        <v>20</v>
      </c>
      <c r="Q25" s="26">
        <v>27</v>
      </c>
      <c r="R25" s="73"/>
      <c r="S25" s="74"/>
      <c r="T25" s="56"/>
      <c r="U25" s="26"/>
      <c r="V25" s="159"/>
      <c r="W25" s="159"/>
      <c r="X25" s="56">
        <v>12</v>
      </c>
      <c r="Y25" s="26">
        <v>34</v>
      </c>
      <c r="Z25" s="25"/>
      <c r="AA25" s="26"/>
      <c r="AB25" s="4">
        <f t="shared" si="3"/>
        <v>103</v>
      </c>
      <c r="AC25" s="3">
        <f t="shared" si="0"/>
        <v>103</v>
      </c>
      <c r="AD25" s="23">
        <f t="shared" si="1"/>
        <v>23</v>
      </c>
      <c r="AE25">
        <v>3</v>
      </c>
    </row>
    <row r="26" spans="1:31" ht="16.5">
      <c r="A26" s="62"/>
      <c r="B26" s="65">
        <v>39727</v>
      </c>
      <c r="C26" s="38" t="s">
        <v>288</v>
      </c>
      <c r="D26" s="62" t="s">
        <v>289</v>
      </c>
      <c r="E26" s="62" t="s">
        <v>250</v>
      </c>
      <c r="F26" s="66">
        <v>3</v>
      </c>
      <c r="G26" s="26">
        <v>65</v>
      </c>
      <c r="H26" s="25"/>
      <c r="I26" s="26"/>
      <c r="J26" s="73"/>
      <c r="K26" s="74"/>
      <c r="L26" s="51">
        <v>12</v>
      </c>
      <c r="M26" s="27">
        <v>36</v>
      </c>
      <c r="N26" s="25"/>
      <c r="O26" s="26"/>
      <c r="P26" s="25"/>
      <c r="Q26" s="26"/>
      <c r="R26" s="73"/>
      <c r="S26" s="74"/>
      <c r="T26" s="56"/>
      <c r="U26" s="26"/>
      <c r="V26" s="159"/>
      <c r="W26" s="159"/>
      <c r="X26" s="56"/>
      <c r="Y26" s="26"/>
      <c r="Z26" s="25"/>
      <c r="AA26" s="26"/>
      <c r="AB26" s="4">
        <f t="shared" si="3"/>
        <v>101</v>
      </c>
      <c r="AC26" s="3">
        <f t="shared" si="0"/>
        <v>101</v>
      </c>
      <c r="AD26" s="23">
        <f t="shared" si="1"/>
        <v>24</v>
      </c>
      <c r="AE26">
        <v>2</v>
      </c>
    </row>
    <row r="27" spans="1:31" ht="16.5">
      <c r="A27" s="62"/>
      <c r="B27" s="121"/>
      <c r="C27" s="122" t="s">
        <v>1331</v>
      </c>
      <c r="D27" s="122" t="s">
        <v>68</v>
      </c>
      <c r="E27" s="62" t="s">
        <v>1308</v>
      </c>
      <c r="F27" s="25"/>
      <c r="G27" s="26"/>
      <c r="H27" s="25"/>
      <c r="I27" s="26"/>
      <c r="J27" s="73"/>
      <c r="K27" s="74"/>
      <c r="L27" s="51"/>
      <c r="M27" s="27"/>
      <c r="N27" s="25">
        <v>14</v>
      </c>
      <c r="O27" s="26">
        <v>30</v>
      </c>
      <c r="P27" s="25"/>
      <c r="Q27" s="26"/>
      <c r="R27" s="73"/>
      <c r="S27" s="74"/>
      <c r="T27" s="56">
        <v>16</v>
      </c>
      <c r="U27" s="26">
        <v>29</v>
      </c>
      <c r="V27" s="159"/>
      <c r="W27" s="159"/>
      <c r="X27" s="56">
        <v>18</v>
      </c>
      <c r="Y27" s="26">
        <v>26</v>
      </c>
      <c r="Z27" s="25"/>
      <c r="AA27" s="26"/>
      <c r="AB27" s="4">
        <f t="shared" si="3"/>
        <v>85</v>
      </c>
      <c r="AC27" s="3">
        <f t="shared" si="0"/>
        <v>85</v>
      </c>
      <c r="AD27" s="23">
        <f t="shared" si="1"/>
        <v>25</v>
      </c>
      <c r="AE27">
        <v>3</v>
      </c>
    </row>
    <row r="28" spans="1:31" ht="16.5">
      <c r="A28" s="62" t="s">
        <v>374</v>
      </c>
      <c r="B28" s="65">
        <v>39334</v>
      </c>
      <c r="C28" s="38" t="s">
        <v>864</v>
      </c>
      <c r="D28" s="62" t="s">
        <v>865</v>
      </c>
      <c r="E28" s="62" t="s">
        <v>26</v>
      </c>
      <c r="F28" s="25">
        <v>17</v>
      </c>
      <c r="G28" s="26">
        <v>28</v>
      </c>
      <c r="H28" s="25">
        <v>29</v>
      </c>
      <c r="I28" s="26">
        <v>15</v>
      </c>
      <c r="J28" s="73"/>
      <c r="K28" s="74"/>
      <c r="L28" s="51">
        <v>8</v>
      </c>
      <c r="M28" s="27">
        <v>42</v>
      </c>
      <c r="N28" s="25"/>
      <c r="O28" s="26"/>
      <c r="P28" s="25"/>
      <c r="Q28" s="26"/>
      <c r="R28" s="73"/>
      <c r="S28" s="74"/>
      <c r="T28" s="56"/>
      <c r="U28" s="26"/>
      <c r="V28" s="159"/>
      <c r="W28" s="159"/>
      <c r="X28" s="56"/>
      <c r="Y28" s="26"/>
      <c r="Z28" s="25"/>
      <c r="AA28" s="26"/>
      <c r="AB28" s="4">
        <f t="shared" si="3"/>
        <v>85</v>
      </c>
      <c r="AC28" s="3">
        <f t="shared" si="0"/>
        <v>85</v>
      </c>
      <c r="AD28" s="23">
        <f t="shared" si="1"/>
        <v>26</v>
      </c>
      <c r="AE28">
        <v>3</v>
      </c>
    </row>
    <row r="29" spans="1:31" ht="16.5">
      <c r="A29" s="62" t="s">
        <v>373</v>
      </c>
      <c r="B29" s="79">
        <v>39728</v>
      </c>
      <c r="C29" s="38" t="s">
        <v>823</v>
      </c>
      <c r="D29" s="62" t="s">
        <v>370</v>
      </c>
      <c r="E29" s="62" t="s">
        <v>797</v>
      </c>
      <c r="F29" s="25"/>
      <c r="G29" s="26"/>
      <c r="H29" s="25">
        <v>7</v>
      </c>
      <c r="I29" s="26">
        <v>44</v>
      </c>
      <c r="J29" s="73"/>
      <c r="K29" s="74"/>
      <c r="L29" s="51">
        <v>19</v>
      </c>
      <c r="M29" s="27">
        <v>28</v>
      </c>
      <c r="N29" s="25"/>
      <c r="O29" s="26"/>
      <c r="P29" s="25"/>
      <c r="Q29" s="26"/>
      <c r="R29" s="73"/>
      <c r="S29" s="74"/>
      <c r="T29" s="56"/>
      <c r="U29" s="26"/>
      <c r="V29" s="159"/>
      <c r="W29" s="159"/>
      <c r="X29" s="56"/>
      <c r="Y29" s="26"/>
      <c r="Z29" s="25"/>
      <c r="AA29" s="26"/>
      <c r="AB29" s="4">
        <f t="shared" si="3"/>
        <v>72</v>
      </c>
      <c r="AC29" s="3">
        <f t="shared" si="0"/>
        <v>72</v>
      </c>
      <c r="AD29" s="23">
        <f t="shared" si="1"/>
        <v>27</v>
      </c>
      <c r="AE29">
        <v>2</v>
      </c>
    </row>
    <row r="30" spans="1:31" ht="16.5">
      <c r="A30" s="62" t="s">
        <v>825</v>
      </c>
      <c r="B30" s="79">
        <v>39756</v>
      </c>
      <c r="C30" s="38" t="s">
        <v>1173</v>
      </c>
      <c r="D30" s="62" t="s">
        <v>1092</v>
      </c>
      <c r="E30" s="62" t="s">
        <v>797</v>
      </c>
      <c r="F30" s="25"/>
      <c r="G30" s="26"/>
      <c r="H30" s="25">
        <v>10</v>
      </c>
      <c r="I30" s="26">
        <v>38</v>
      </c>
      <c r="J30" s="73"/>
      <c r="K30" s="74"/>
      <c r="L30" s="51"/>
      <c r="M30" s="27"/>
      <c r="N30" s="25"/>
      <c r="O30" s="26"/>
      <c r="P30" s="25"/>
      <c r="Q30" s="26"/>
      <c r="R30" s="73"/>
      <c r="S30" s="74"/>
      <c r="T30" s="56"/>
      <c r="U30" s="26"/>
      <c r="V30" s="159"/>
      <c r="W30" s="159"/>
      <c r="X30" s="56">
        <v>17</v>
      </c>
      <c r="Y30" s="26">
        <v>27</v>
      </c>
      <c r="Z30" s="25"/>
      <c r="AA30" s="26"/>
      <c r="AB30" s="4">
        <f t="shared" si="3"/>
        <v>65</v>
      </c>
      <c r="AC30" s="3">
        <f t="shared" si="0"/>
        <v>65</v>
      </c>
      <c r="AD30" s="23">
        <f t="shared" si="1"/>
        <v>28</v>
      </c>
      <c r="AE30">
        <v>2</v>
      </c>
    </row>
    <row r="31" spans="1:31" ht="16.5">
      <c r="A31" s="62" t="s">
        <v>859</v>
      </c>
      <c r="B31" s="65">
        <v>39428</v>
      </c>
      <c r="C31" s="38" t="s">
        <v>811</v>
      </c>
      <c r="D31" s="62" t="s">
        <v>860</v>
      </c>
      <c r="E31" s="62" t="s">
        <v>26</v>
      </c>
      <c r="F31" s="25"/>
      <c r="G31" s="26"/>
      <c r="H31" s="25">
        <v>24</v>
      </c>
      <c r="I31" s="26">
        <v>20</v>
      </c>
      <c r="J31" s="73"/>
      <c r="K31" s="74"/>
      <c r="L31" s="51">
        <v>8</v>
      </c>
      <c r="M31" s="27">
        <v>42</v>
      </c>
      <c r="N31" s="25"/>
      <c r="O31" s="26"/>
      <c r="P31" s="25"/>
      <c r="Q31" s="26"/>
      <c r="R31" s="73"/>
      <c r="S31" s="74"/>
      <c r="T31" s="56"/>
      <c r="U31" s="26"/>
      <c r="V31" s="159"/>
      <c r="W31" s="159"/>
      <c r="X31" s="56"/>
      <c r="Y31" s="26"/>
      <c r="Z31" s="25"/>
      <c r="AA31" s="26"/>
      <c r="AB31" s="4">
        <f t="shared" si="3"/>
        <v>62</v>
      </c>
      <c r="AC31" s="3">
        <f t="shared" si="0"/>
        <v>62</v>
      </c>
      <c r="AD31" s="23">
        <f t="shared" si="1"/>
        <v>29</v>
      </c>
      <c r="AE31">
        <v>2</v>
      </c>
    </row>
    <row r="32" spans="1:31" ht="16.5">
      <c r="A32" s="62" t="s">
        <v>837</v>
      </c>
      <c r="B32" s="65">
        <v>39141</v>
      </c>
      <c r="C32" s="38" t="s">
        <v>857</v>
      </c>
      <c r="D32" s="62" t="s">
        <v>858</v>
      </c>
      <c r="E32" s="62" t="s">
        <v>797</v>
      </c>
      <c r="F32" s="25"/>
      <c r="G32" s="26"/>
      <c r="H32" s="25">
        <v>21</v>
      </c>
      <c r="I32" s="26">
        <v>23</v>
      </c>
      <c r="J32" s="73"/>
      <c r="K32" s="74"/>
      <c r="L32" s="51"/>
      <c r="M32" s="27"/>
      <c r="N32" s="25">
        <v>10</v>
      </c>
      <c r="O32" s="26">
        <v>38</v>
      </c>
      <c r="P32" s="25"/>
      <c r="Q32" s="26"/>
      <c r="R32" s="73"/>
      <c r="S32" s="74"/>
      <c r="T32" s="56"/>
      <c r="U32" s="26"/>
      <c r="V32" s="159"/>
      <c r="W32" s="159"/>
      <c r="X32" s="56"/>
      <c r="Y32" s="26"/>
      <c r="Z32" s="25"/>
      <c r="AA32" s="26"/>
      <c r="AB32" s="4">
        <f t="shared" si="3"/>
        <v>61</v>
      </c>
      <c r="AC32" s="3">
        <f t="shared" si="0"/>
        <v>61</v>
      </c>
      <c r="AD32" s="23">
        <f t="shared" si="1"/>
        <v>30</v>
      </c>
      <c r="AE32">
        <v>2</v>
      </c>
    </row>
    <row r="33" spans="1:31" ht="16.5">
      <c r="A33" s="62" t="s">
        <v>849</v>
      </c>
      <c r="B33" s="65">
        <v>39085</v>
      </c>
      <c r="C33" s="38" t="s">
        <v>850</v>
      </c>
      <c r="D33" s="62" t="s">
        <v>851</v>
      </c>
      <c r="E33" s="62" t="s">
        <v>797</v>
      </c>
      <c r="F33" s="25"/>
      <c r="G33" s="26"/>
      <c r="H33" s="25">
        <v>4</v>
      </c>
      <c r="I33" s="26">
        <v>55</v>
      </c>
      <c r="J33" s="73"/>
      <c r="K33" s="74"/>
      <c r="L33" s="51"/>
      <c r="M33" s="27"/>
      <c r="N33" s="25"/>
      <c r="O33" s="26"/>
      <c r="P33" s="25"/>
      <c r="Q33" s="26"/>
      <c r="R33" s="73"/>
      <c r="S33" s="74"/>
      <c r="T33" s="56"/>
      <c r="U33" s="26"/>
      <c r="V33" s="159"/>
      <c r="W33" s="159"/>
      <c r="X33" s="56"/>
      <c r="Y33" s="26"/>
      <c r="Z33" s="25"/>
      <c r="AA33" s="26"/>
      <c r="AB33" s="4">
        <f t="shared" si="3"/>
        <v>55</v>
      </c>
      <c r="AC33" s="3">
        <f t="shared" si="0"/>
        <v>55</v>
      </c>
      <c r="AD33" s="23">
        <f t="shared" si="1"/>
        <v>31</v>
      </c>
      <c r="AE33">
        <v>1</v>
      </c>
    </row>
    <row r="34" spans="1:31" ht="16.5">
      <c r="A34" s="62" t="s">
        <v>861</v>
      </c>
      <c r="B34" s="65">
        <v>39435</v>
      </c>
      <c r="C34" s="38" t="s">
        <v>862</v>
      </c>
      <c r="D34" s="62" t="s">
        <v>863</v>
      </c>
      <c r="E34" s="62" t="s">
        <v>26</v>
      </c>
      <c r="F34" s="25"/>
      <c r="G34" s="26"/>
      <c r="H34" s="25">
        <v>25</v>
      </c>
      <c r="I34" s="26">
        <v>19</v>
      </c>
      <c r="J34" s="73"/>
      <c r="K34" s="74"/>
      <c r="L34" s="51">
        <v>18</v>
      </c>
      <c r="M34" s="27">
        <v>29</v>
      </c>
      <c r="N34" s="25"/>
      <c r="O34" s="26"/>
      <c r="P34" s="25"/>
      <c r="Q34" s="26"/>
      <c r="R34" s="73"/>
      <c r="S34" s="74"/>
      <c r="T34" s="56"/>
      <c r="U34" s="26"/>
      <c r="V34" s="159"/>
      <c r="W34" s="159"/>
      <c r="X34" s="56"/>
      <c r="Y34" s="26"/>
      <c r="Z34" s="25"/>
      <c r="AA34" s="26"/>
      <c r="AB34" s="4">
        <f t="shared" si="3"/>
        <v>48</v>
      </c>
      <c r="AC34" s="3">
        <f t="shared" si="0"/>
        <v>48</v>
      </c>
      <c r="AD34" s="23">
        <f t="shared" si="1"/>
        <v>32</v>
      </c>
      <c r="AE34">
        <v>2</v>
      </c>
    </row>
    <row r="35" spans="1:31" ht="16.5">
      <c r="A35" s="78" t="s">
        <v>198</v>
      </c>
      <c r="B35" s="62">
        <v>2008</v>
      </c>
      <c r="C35" s="162" t="s">
        <v>1153</v>
      </c>
      <c r="D35" s="62" t="s">
        <v>1154</v>
      </c>
      <c r="E35" s="62" t="s">
        <v>820</v>
      </c>
      <c r="F35" s="25"/>
      <c r="G35" s="26"/>
      <c r="H35" s="25"/>
      <c r="I35" s="26"/>
      <c r="J35" s="73"/>
      <c r="K35" s="74"/>
      <c r="L35" s="51">
        <v>7</v>
      </c>
      <c r="M35" s="27">
        <v>44</v>
      </c>
      <c r="N35" s="25"/>
      <c r="O35" s="26"/>
      <c r="P35" s="25"/>
      <c r="Q35" s="26"/>
      <c r="R35" s="73"/>
      <c r="S35" s="74"/>
      <c r="T35" s="56"/>
      <c r="U35" s="26"/>
      <c r="V35" s="159"/>
      <c r="W35" s="159"/>
      <c r="X35" s="56"/>
      <c r="Y35" s="26"/>
      <c r="Z35" s="25"/>
      <c r="AA35" s="26"/>
      <c r="AB35" s="4">
        <f t="shared" si="3"/>
        <v>44</v>
      </c>
      <c r="AC35" s="3">
        <f t="shared" ref="AC35:AC70" si="4">G35+I35+K35+M35+O35+Q35+S35+AA35+U35+W35+Y35</f>
        <v>44</v>
      </c>
      <c r="AD35" s="23">
        <f t="shared" si="1"/>
        <v>33</v>
      </c>
      <c r="AE35">
        <v>1</v>
      </c>
    </row>
    <row r="36" spans="1:31" ht="16.5">
      <c r="A36" s="62"/>
      <c r="B36" s="122"/>
      <c r="C36" s="122" t="s">
        <v>1330</v>
      </c>
      <c r="D36" s="122" t="s">
        <v>882</v>
      </c>
      <c r="E36" s="122" t="s">
        <v>32</v>
      </c>
      <c r="F36" s="25"/>
      <c r="G36" s="26"/>
      <c r="H36" s="25"/>
      <c r="I36" s="26"/>
      <c r="J36" s="73"/>
      <c r="K36" s="74"/>
      <c r="L36" s="51"/>
      <c r="M36" s="27"/>
      <c r="N36" s="25">
        <v>9</v>
      </c>
      <c r="O36" s="26">
        <v>40</v>
      </c>
      <c r="P36" s="25"/>
      <c r="Q36" s="26"/>
      <c r="R36" s="73"/>
      <c r="S36" s="74"/>
      <c r="T36" s="56"/>
      <c r="U36" s="26"/>
      <c r="V36" s="159"/>
      <c r="W36" s="159"/>
      <c r="X36" s="56"/>
      <c r="Y36" s="26"/>
      <c r="Z36" s="25"/>
      <c r="AA36" s="26"/>
      <c r="AB36" s="4">
        <f t="shared" si="3"/>
        <v>40</v>
      </c>
      <c r="AC36" s="3">
        <f t="shared" si="4"/>
        <v>40</v>
      </c>
      <c r="AD36" s="23">
        <f t="shared" ref="AD36:AD70" si="5">AD35+1</f>
        <v>34</v>
      </c>
      <c r="AE36">
        <v>1</v>
      </c>
    </row>
    <row r="37" spans="1:31" ht="16.5">
      <c r="A37" s="62" t="s">
        <v>824</v>
      </c>
      <c r="B37" s="79">
        <v>39448</v>
      </c>
      <c r="C37" s="38" t="s">
        <v>881</v>
      </c>
      <c r="D37" s="62" t="s">
        <v>122</v>
      </c>
      <c r="E37" s="62" t="s">
        <v>26</v>
      </c>
      <c r="F37" s="25"/>
      <c r="G37" s="26"/>
      <c r="H37" s="25">
        <v>9</v>
      </c>
      <c r="I37" s="26">
        <v>40</v>
      </c>
      <c r="J37" s="73"/>
      <c r="K37" s="74"/>
      <c r="L37" s="51"/>
      <c r="M37" s="27"/>
      <c r="N37" s="25"/>
      <c r="O37" s="26"/>
      <c r="P37" s="25"/>
      <c r="Q37" s="26"/>
      <c r="R37" s="73"/>
      <c r="S37" s="74"/>
      <c r="T37" s="56"/>
      <c r="U37" s="26"/>
      <c r="V37" s="159"/>
      <c r="W37" s="159"/>
      <c r="X37" s="56"/>
      <c r="Y37" s="26"/>
      <c r="Z37" s="25"/>
      <c r="AA37" s="26"/>
      <c r="AB37" s="4">
        <f t="shared" si="3"/>
        <v>40</v>
      </c>
      <c r="AC37" s="3">
        <f t="shared" si="4"/>
        <v>40</v>
      </c>
      <c r="AD37" s="23">
        <f t="shared" si="5"/>
        <v>35</v>
      </c>
      <c r="AE37">
        <v>1</v>
      </c>
    </row>
    <row r="38" spans="1:31" ht="16.5">
      <c r="A38" s="78" t="s">
        <v>198</v>
      </c>
      <c r="B38" s="38">
        <v>2007</v>
      </c>
      <c r="C38" s="162" t="s">
        <v>1155</v>
      </c>
      <c r="D38" s="62" t="s">
        <v>1156</v>
      </c>
      <c r="E38" s="62" t="s">
        <v>820</v>
      </c>
      <c r="F38" s="25"/>
      <c r="G38" s="26"/>
      <c r="H38" s="25"/>
      <c r="I38" s="26"/>
      <c r="J38" s="73"/>
      <c r="K38" s="74"/>
      <c r="L38" s="51">
        <v>9</v>
      </c>
      <c r="M38" s="27">
        <v>38</v>
      </c>
      <c r="N38" s="25"/>
      <c r="O38" s="26"/>
      <c r="P38" s="25"/>
      <c r="Q38" s="26"/>
      <c r="R38" s="73"/>
      <c r="S38" s="74"/>
      <c r="T38" s="56"/>
      <c r="U38" s="26"/>
      <c r="V38" s="159"/>
      <c r="W38" s="159"/>
      <c r="X38" s="56"/>
      <c r="Y38" s="26"/>
      <c r="Z38" s="25"/>
      <c r="AA38" s="26"/>
      <c r="AB38" s="4">
        <f t="shared" si="3"/>
        <v>38</v>
      </c>
      <c r="AC38" s="3">
        <f t="shared" si="4"/>
        <v>38</v>
      </c>
      <c r="AD38" s="23">
        <f t="shared" si="5"/>
        <v>36</v>
      </c>
      <c r="AE38">
        <v>1</v>
      </c>
    </row>
    <row r="39" spans="1:31" ht="16.5">
      <c r="A39" s="62" t="s">
        <v>852</v>
      </c>
      <c r="B39" s="65">
        <v>39218</v>
      </c>
      <c r="C39" s="18" t="s">
        <v>854</v>
      </c>
      <c r="D39" s="62" t="s">
        <v>94</v>
      </c>
      <c r="E39" s="62" t="s">
        <v>797</v>
      </c>
      <c r="F39" s="25"/>
      <c r="G39" s="26"/>
      <c r="H39" s="25">
        <v>10</v>
      </c>
      <c r="I39" s="26">
        <v>38</v>
      </c>
      <c r="J39" s="73"/>
      <c r="K39" s="74"/>
      <c r="L39" s="51"/>
      <c r="M39" s="27"/>
      <c r="N39" s="25"/>
      <c r="O39" s="26"/>
      <c r="P39" s="25"/>
      <c r="Q39" s="26"/>
      <c r="R39" s="73"/>
      <c r="S39" s="74"/>
      <c r="T39" s="56"/>
      <c r="U39" s="26"/>
      <c r="V39" s="159"/>
      <c r="W39" s="159"/>
      <c r="X39" s="56"/>
      <c r="Y39" s="26"/>
      <c r="Z39" s="25"/>
      <c r="AA39" s="26"/>
      <c r="AB39" s="4">
        <f t="shared" si="3"/>
        <v>38</v>
      </c>
      <c r="AC39" s="3">
        <f t="shared" si="4"/>
        <v>38</v>
      </c>
      <c r="AD39" s="23">
        <f t="shared" si="5"/>
        <v>37</v>
      </c>
      <c r="AE39">
        <v>1</v>
      </c>
    </row>
    <row r="40" spans="1:31" ht="16.5">
      <c r="A40" s="62"/>
      <c r="B40" s="65">
        <v>39405</v>
      </c>
      <c r="C40" s="38" t="s">
        <v>1487</v>
      </c>
      <c r="D40" s="62" t="s">
        <v>1392</v>
      </c>
      <c r="E40" s="62" t="s">
        <v>1488</v>
      </c>
      <c r="F40" s="25"/>
      <c r="G40" s="26"/>
      <c r="H40" s="25"/>
      <c r="I40" s="26"/>
      <c r="J40" s="73"/>
      <c r="K40" s="74"/>
      <c r="L40" s="51"/>
      <c r="M40" s="27"/>
      <c r="N40" s="25"/>
      <c r="O40" s="26"/>
      <c r="P40" s="25"/>
      <c r="Q40" s="26"/>
      <c r="R40" s="73"/>
      <c r="S40" s="74"/>
      <c r="T40" s="56"/>
      <c r="U40" s="26"/>
      <c r="V40" s="159"/>
      <c r="W40" s="159"/>
      <c r="X40" s="56">
        <v>15</v>
      </c>
      <c r="Y40" s="26">
        <v>29</v>
      </c>
      <c r="Z40" s="25"/>
      <c r="AA40" s="26"/>
      <c r="AB40" s="4">
        <f t="shared" si="3"/>
        <v>29</v>
      </c>
      <c r="AC40" s="3">
        <f t="shared" si="4"/>
        <v>29</v>
      </c>
      <c r="AD40" s="23">
        <f t="shared" si="5"/>
        <v>38</v>
      </c>
      <c r="AE40">
        <v>1</v>
      </c>
    </row>
    <row r="41" spans="1:31" ht="16.5">
      <c r="A41" s="62" t="s">
        <v>373</v>
      </c>
      <c r="B41" s="65">
        <v>39639</v>
      </c>
      <c r="C41" s="38" t="s">
        <v>369</v>
      </c>
      <c r="D41" s="62" t="s">
        <v>370</v>
      </c>
      <c r="E41" s="62" t="s">
        <v>371</v>
      </c>
      <c r="F41" s="66">
        <v>16</v>
      </c>
      <c r="G41" s="26">
        <v>29</v>
      </c>
      <c r="H41" s="25"/>
      <c r="I41" s="26"/>
      <c r="J41" s="73"/>
      <c r="K41" s="74"/>
      <c r="L41" s="51"/>
      <c r="M41" s="27"/>
      <c r="N41" s="25"/>
      <c r="O41" s="26"/>
      <c r="P41" s="25"/>
      <c r="Q41" s="26"/>
      <c r="R41" s="73"/>
      <c r="S41" s="74"/>
      <c r="T41" s="56"/>
      <c r="U41" s="26"/>
      <c r="V41" s="159"/>
      <c r="W41" s="159"/>
      <c r="X41" s="56"/>
      <c r="Y41" s="26"/>
      <c r="Z41" s="25"/>
      <c r="AA41" s="26"/>
      <c r="AB41" s="4">
        <f t="shared" si="3"/>
        <v>29</v>
      </c>
      <c r="AC41" s="3">
        <f t="shared" si="4"/>
        <v>29</v>
      </c>
      <c r="AD41" s="23">
        <f t="shared" si="5"/>
        <v>39</v>
      </c>
      <c r="AE41">
        <v>1</v>
      </c>
    </row>
    <row r="42" spans="1:31" ht="16.5">
      <c r="A42" s="62" t="s">
        <v>824</v>
      </c>
      <c r="B42" s="79">
        <v>39448</v>
      </c>
      <c r="C42" s="38" t="s">
        <v>826</v>
      </c>
      <c r="D42" s="62"/>
      <c r="E42" s="62" t="s">
        <v>26</v>
      </c>
      <c r="F42" s="25"/>
      <c r="G42" s="26"/>
      <c r="H42" s="25">
        <v>18</v>
      </c>
      <c r="I42" s="26">
        <v>27</v>
      </c>
      <c r="J42" s="73"/>
      <c r="K42" s="74"/>
      <c r="L42" s="51"/>
      <c r="M42" s="27"/>
      <c r="N42" s="25"/>
      <c r="O42" s="26"/>
      <c r="P42" s="25"/>
      <c r="Q42" s="26"/>
      <c r="R42" s="73"/>
      <c r="S42" s="74"/>
      <c r="T42" s="56"/>
      <c r="U42" s="26"/>
      <c r="V42" s="159"/>
      <c r="W42" s="159"/>
      <c r="X42" s="56"/>
      <c r="Y42" s="26"/>
      <c r="Z42" s="25"/>
      <c r="AA42" s="26"/>
      <c r="AB42" s="4">
        <f t="shared" si="3"/>
        <v>27</v>
      </c>
      <c r="AC42" s="3">
        <f t="shared" si="4"/>
        <v>27</v>
      </c>
      <c r="AD42" s="23">
        <f t="shared" si="5"/>
        <v>40</v>
      </c>
      <c r="AE42">
        <v>1</v>
      </c>
    </row>
    <row r="43" spans="1:31" ht="16.5">
      <c r="A43" s="62" t="s">
        <v>853</v>
      </c>
      <c r="B43" s="65">
        <v>39280</v>
      </c>
      <c r="C43" s="38" t="s">
        <v>855</v>
      </c>
      <c r="D43" s="62" t="s">
        <v>856</v>
      </c>
      <c r="E43" s="62" t="s">
        <v>820</v>
      </c>
      <c r="F43" s="25"/>
      <c r="G43" s="26"/>
      <c r="H43" s="25">
        <v>18</v>
      </c>
      <c r="I43" s="26">
        <v>26</v>
      </c>
      <c r="J43" s="73"/>
      <c r="K43" s="74"/>
      <c r="L43" s="51"/>
      <c r="M43" s="27"/>
      <c r="N43" s="25"/>
      <c r="O43" s="26"/>
      <c r="P43" s="25"/>
      <c r="Q43" s="26"/>
      <c r="R43" s="73"/>
      <c r="S43" s="74"/>
      <c r="T43" s="56"/>
      <c r="U43" s="26"/>
      <c r="V43" s="159"/>
      <c r="W43" s="159"/>
      <c r="X43" s="56"/>
      <c r="Y43" s="26"/>
      <c r="Z43" s="25"/>
      <c r="AA43" s="26"/>
      <c r="AB43" s="4">
        <f t="shared" si="3"/>
        <v>26</v>
      </c>
      <c r="AC43" s="3">
        <f t="shared" si="4"/>
        <v>26</v>
      </c>
      <c r="AD43" s="23">
        <f t="shared" si="5"/>
        <v>41</v>
      </c>
      <c r="AE43">
        <v>1</v>
      </c>
    </row>
    <row r="44" spans="1:31" ht="16.5">
      <c r="A44" s="62"/>
      <c r="B44" s="65">
        <v>39723</v>
      </c>
      <c r="C44" s="38" t="s">
        <v>1484</v>
      </c>
      <c r="D44" s="62" t="s">
        <v>1485</v>
      </c>
      <c r="E44" s="62" t="s">
        <v>1486</v>
      </c>
      <c r="F44" s="25"/>
      <c r="G44" s="26"/>
      <c r="H44" s="25"/>
      <c r="I44" s="26"/>
      <c r="J44" s="73"/>
      <c r="K44" s="74"/>
      <c r="L44" s="51"/>
      <c r="M44" s="27"/>
      <c r="N44" s="25"/>
      <c r="O44" s="26"/>
      <c r="P44" s="25"/>
      <c r="Q44" s="26"/>
      <c r="R44" s="73"/>
      <c r="S44" s="74"/>
      <c r="T44" s="56"/>
      <c r="U44" s="26"/>
      <c r="V44" s="159"/>
      <c r="W44" s="159"/>
      <c r="X44" s="56">
        <v>1</v>
      </c>
      <c r="Y44" s="26">
        <v>0</v>
      </c>
      <c r="Z44" s="25"/>
      <c r="AA44" s="26"/>
      <c r="AB44" s="4">
        <f t="shared" si="3"/>
        <v>0</v>
      </c>
      <c r="AC44" s="3">
        <f t="shared" si="4"/>
        <v>0</v>
      </c>
      <c r="AD44" s="23">
        <f t="shared" si="5"/>
        <v>42</v>
      </c>
      <c r="AE44">
        <v>1</v>
      </c>
    </row>
    <row r="45" spans="1:31" ht="16.5">
      <c r="A45" s="62"/>
      <c r="B45" s="65"/>
      <c r="C45" s="163" t="s">
        <v>1391</v>
      </c>
      <c r="D45" s="111" t="s">
        <v>1392</v>
      </c>
      <c r="E45" s="62" t="s">
        <v>198</v>
      </c>
      <c r="F45" s="25"/>
      <c r="G45" s="26"/>
      <c r="H45" s="25"/>
      <c r="I45" s="26"/>
      <c r="J45" s="73"/>
      <c r="K45" s="74"/>
      <c r="L45" s="51"/>
      <c r="M45" s="27"/>
      <c r="N45" s="25"/>
      <c r="O45" s="26"/>
      <c r="P45" s="25">
        <v>6</v>
      </c>
      <c r="Q45" s="26">
        <v>0</v>
      </c>
      <c r="R45" s="73"/>
      <c r="S45" s="74"/>
      <c r="T45" s="56"/>
      <c r="U45" s="26"/>
      <c r="V45" s="159"/>
      <c r="W45" s="159"/>
      <c r="X45" s="56"/>
      <c r="Y45" s="26"/>
      <c r="Z45" s="25"/>
      <c r="AA45" s="26"/>
      <c r="AB45" s="4">
        <f t="shared" si="3"/>
        <v>0</v>
      </c>
      <c r="AC45" s="3">
        <f t="shared" si="4"/>
        <v>0</v>
      </c>
      <c r="AD45" s="23">
        <f t="shared" si="5"/>
        <v>43</v>
      </c>
      <c r="AE45">
        <v>1</v>
      </c>
    </row>
    <row r="46" spans="1:31" ht="16.5">
      <c r="A46" s="62"/>
      <c r="B46" s="65"/>
      <c r="C46" s="38" t="s">
        <v>1393</v>
      </c>
      <c r="D46" s="62" t="s">
        <v>1394</v>
      </c>
      <c r="E46" s="62" t="s">
        <v>198</v>
      </c>
      <c r="F46" s="25"/>
      <c r="G46" s="26"/>
      <c r="H46" s="25"/>
      <c r="I46" s="26"/>
      <c r="J46" s="73"/>
      <c r="K46" s="74"/>
      <c r="L46" s="51"/>
      <c r="M46" s="27"/>
      <c r="N46" s="25"/>
      <c r="O46" s="26"/>
      <c r="P46" s="25">
        <v>15</v>
      </c>
      <c r="Q46" s="26">
        <v>0</v>
      </c>
      <c r="R46" s="73"/>
      <c r="S46" s="74"/>
      <c r="T46" s="56"/>
      <c r="U46" s="26"/>
      <c r="V46" s="159"/>
      <c r="W46" s="159"/>
      <c r="X46" s="56"/>
      <c r="Y46" s="26"/>
      <c r="Z46" s="25"/>
      <c r="AA46" s="26"/>
      <c r="AB46" s="4">
        <f t="shared" si="3"/>
        <v>0</v>
      </c>
      <c r="AC46" s="3">
        <f t="shared" si="4"/>
        <v>0</v>
      </c>
      <c r="AD46" s="23">
        <f t="shared" si="5"/>
        <v>44</v>
      </c>
      <c r="AE46">
        <v>1</v>
      </c>
    </row>
    <row r="47" spans="1:31" ht="16.5">
      <c r="A47" s="62"/>
      <c r="B47" s="65"/>
      <c r="C47" s="38" t="s">
        <v>1395</v>
      </c>
      <c r="D47" s="62" t="s">
        <v>1396</v>
      </c>
      <c r="E47" s="62" t="s">
        <v>198</v>
      </c>
      <c r="F47" s="25"/>
      <c r="G47" s="26"/>
      <c r="H47" s="25"/>
      <c r="I47" s="26"/>
      <c r="J47" s="73"/>
      <c r="K47" s="74"/>
      <c r="L47" s="51"/>
      <c r="M47" s="27"/>
      <c r="N47" s="25"/>
      <c r="O47" s="26"/>
      <c r="P47" s="25">
        <v>19</v>
      </c>
      <c r="Q47" s="26">
        <v>0</v>
      </c>
      <c r="R47" s="73"/>
      <c r="S47" s="74"/>
      <c r="T47" s="56"/>
      <c r="U47" s="26"/>
      <c r="V47" s="159"/>
      <c r="W47" s="159"/>
      <c r="X47" s="56"/>
      <c r="Y47" s="26"/>
      <c r="Z47" s="25"/>
      <c r="AA47" s="26"/>
      <c r="AB47" s="4">
        <f t="shared" si="3"/>
        <v>0</v>
      </c>
      <c r="AC47" s="3">
        <f t="shared" si="4"/>
        <v>0</v>
      </c>
      <c r="AD47" s="23">
        <f t="shared" si="5"/>
        <v>45</v>
      </c>
      <c r="AE47">
        <v>1</v>
      </c>
    </row>
    <row r="48" spans="1:31" ht="16.5">
      <c r="A48" s="62"/>
      <c r="B48" s="65"/>
      <c r="C48" s="38" t="s">
        <v>1397</v>
      </c>
      <c r="D48" s="62" t="s">
        <v>451</v>
      </c>
      <c r="E48" s="62" t="s">
        <v>198</v>
      </c>
      <c r="F48" s="25"/>
      <c r="G48" s="26"/>
      <c r="H48" s="25"/>
      <c r="I48" s="26"/>
      <c r="J48" s="73"/>
      <c r="K48" s="74"/>
      <c r="L48" s="51"/>
      <c r="M48" s="27"/>
      <c r="N48" s="25"/>
      <c r="O48" s="26"/>
      <c r="P48" s="25">
        <v>22</v>
      </c>
      <c r="Q48" s="26">
        <v>0</v>
      </c>
      <c r="R48" s="73"/>
      <c r="S48" s="74"/>
      <c r="T48" s="56"/>
      <c r="U48" s="26"/>
      <c r="V48" s="159"/>
      <c r="W48" s="159"/>
      <c r="X48" s="56"/>
      <c r="Y48" s="26"/>
      <c r="Z48" s="25"/>
      <c r="AA48" s="26"/>
      <c r="AB48" s="4">
        <f t="shared" si="3"/>
        <v>0</v>
      </c>
      <c r="AC48" s="3">
        <f t="shared" si="4"/>
        <v>0</v>
      </c>
      <c r="AD48" s="23">
        <f t="shared" si="5"/>
        <v>46</v>
      </c>
      <c r="AE48">
        <v>1</v>
      </c>
    </row>
    <row r="49" spans="1:31" ht="16.5">
      <c r="A49" s="62"/>
      <c r="B49" s="65"/>
      <c r="C49" s="38" t="s">
        <v>1438</v>
      </c>
      <c r="D49" s="62" t="s">
        <v>1439</v>
      </c>
      <c r="E49" s="62" t="s">
        <v>1440</v>
      </c>
      <c r="F49" s="25"/>
      <c r="G49" s="26"/>
      <c r="H49" s="25"/>
      <c r="I49" s="26"/>
      <c r="J49" s="73"/>
      <c r="K49" s="74"/>
      <c r="L49" s="51"/>
      <c r="M49" s="27"/>
      <c r="N49" s="25"/>
      <c r="O49" s="26"/>
      <c r="P49" s="25"/>
      <c r="Q49" s="26"/>
      <c r="R49" s="73"/>
      <c r="S49" s="74"/>
      <c r="T49" s="56">
        <v>2</v>
      </c>
      <c r="U49" s="26">
        <v>0</v>
      </c>
      <c r="V49" s="159"/>
      <c r="W49" s="159"/>
      <c r="X49" s="56"/>
      <c r="Y49" s="26"/>
      <c r="Z49" s="25"/>
      <c r="AA49" s="26"/>
      <c r="AB49" s="4">
        <f t="shared" si="3"/>
        <v>0</v>
      </c>
      <c r="AC49" s="3">
        <f t="shared" si="4"/>
        <v>0</v>
      </c>
      <c r="AD49" s="23">
        <f t="shared" si="5"/>
        <v>47</v>
      </c>
      <c r="AE49">
        <v>1</v>
      </c>
    </row>
    <row r="50" spans="1:31" ht="16.5">
      <c r="A50" s="62" t="s">
        <v>198</v>
      </c>
      <c r="B50" s="65"/>
      <c r="C50" s="38" t="s">
        <v>1183</v>
      </c>
      <c r="D50" s="62" t="s">
        <v>1184</v>
      </c>
      <c r="E50" s="62" t="s">
        <v>198</v>
      </c>
      <c r="F50" s="25"/>
      <c r="G50" s="26"/>
      <c r="H50" s="25"/>
      <c r="I50" s="26"/>
      <c r="J50" s="73"/>
      <c r="K50" s="74"/>
      <c r="L50" s="51">
        <v>22</v>
      </c>
      <c r="M50" s="27">
        <v>0</v>
      </c>
      <c r="N50" s="25"/>
      <c r="O50" s="26"/>
      <c r="P50" s="25"/>
      <c r="Q50" s="26"/>
      <c r="R50" s="73"/>
      <c r="S50" s="74"/>
      <c r="T50" s="56"/>
      <c r="U50" s="26"/>
      <c r="V50" s="159"/>
      <c r="W50" s="159"/>
      <c r="X50" s="56"/>
      <c r="Y50" s="26"/>
      <c r="Z50" s="25"/>
      <c r="AA50" s="26"/>
      <c r="AB50" s="4">
        <f t="shared" si="3"/>
        <v>0</v>
      </c>
      <c r="AC50" s="3">
        <f t="shared" si="4"/>
        <v>0</v>
      </c>
      <c r="AD50" s="23">
        <f t="shared" si="5"/>
        <v>48</v>
      </c>
      <c r="AE50">
        <v>1</v>
      </c>
    </row>
    <row r="51" spans="1:31" ht="16.5">
      <c r="A51" s="62"/>
      <c r="B51" s="65"/>
      <c r="C51" s="38"/>
      <c r="D51" s="62"/>
      <c r="E51" s="62"/>
      <c r="F51" s="25"/>
      <c r="G51" s="26"/>
      <c r="H51" s="25"/>
      <c r="I51" s="26"/>
      <c r="J51" s="73"/>
      <c r="K51" s="74"/>
      <c r="L51" s="51"/>
      <c r="M51" s="27"/>
      <c r="N51" s="25"/>
      <c r="O51" s="26"/>
      <c r="P51" s="25"/>
      <c r="Q51" s="26"/>
      <c r="R51" s="73"/>
      <c r="S51" s="74"/>
      <c r="T51" s="56"/>
      <c r="U51" s="26"/>
      <c r="V51" s="159"/>
      <c r="W51" s="159"/>
      <c r="X51" s="56"/>
      <c r="Y51" s="26"/>
      <c r="Z51" s="25"/>
      <c r="AA51" s="26"/>
      <c r="AB51" s="4">
        <f t="shared" si="3"/>
        <v>0</v>
      </c>
      <c r="AC51" s="3">
        <f t="shared" si="4"/>
        <v>0</v>
      </c>
      <c r="AD51" s="23">
        <f t="shared" si="5"/>
        <v>49</v>
      </c>
    </row>
    <row r="52" spans="1:31" ht="16.5">
      <c r="A52" s="62"/>
      <c r="B52" s="65"/>
      <c r="C52" s="38"/>
      <c r="D52" s="62"/>
      <c r="E52" s="62"/>
      <c r="F52" s="25"/>
      <c r="G52" s="26"/>
      <c r="H52" s="25"/>
      <c r="I52" s="26"/>
      <c r="J52" s="73"/>
      <c r="K52" s="74"/>
      <c r="L52" s="51"/>
      <c r="M52" s="27"/>
      <c r="N52" s="25"/>
      <c r="O52" s="26"/>
      <c r="P52" s="25"/>
      <c r="Q52" s="26"/>
      <c r="R52" s="73"/>
      <c r="S52" s="74"/>
      <c r="T52" s="56"/>
      <c r="U52" s="26"/>
      <c r="V52" s="159"/>
      <c r="W52" s="159"/>
      <c r="X52" s="56"/>
      <c r="Y52" s="26"/>
      <c r="Z52" s="25"/>
      <c r="AA52" s="26"/>
      <c r="AB52" s="4">
        <f t="shared" si="3"/>
        <v>0</v>
      </c>
      <c r="AC52" s="3">
        <f t="shared" si="4"/>
        <v>0</v>
      </c>
      <c r="AD52" s="23">
        <f t="shared" si="5"/>
        <v>50</v>
      </c>
    </row>
    <row r="53" spans="1:31" ht="16.5">
      <c r="A53" s="62"/>
      <c r="B53" s="65"/>
      <c r="C53" s="38"/>
      <c r="D53" s="62"/>
      <c r="E53" s="62"/>
      <c r="F53" s="25"/>
      <c r="G53" s="26"/>
      <c r="H53" s="25"/>
      <c r="I53" s="26"/>
      <c r="J53" s="73"/>
      <c r="K53" s="74"/>
      <c r="L53" s="51"/>
      <c r="M53" s="27"/>
      <c r="N53" s="25"/>
      <c r="O53" s="26"/>
      <c r="P53" s="25"/>
      <c r="Q53" s="26"/>
      <c r="R53" s="73"/>
      <c r="S53" s="74"/>
      <c r="T53" s="56"/>
      <c r="U53" s="26"/>
      <c r="V53" s="159"/>
      <c r="W53" s="159"/>
      <c r="X53" s="56"/>
      <c r="Y53" s="26"/>
      <c r="Z53" s="25"/>
      <c r="AA53" s="26"/>
      <c r="AB53" s="4">
        <f t="shared" si="3"/>
        <v>0</v>
      </c>
      <c r="AC53" s="3">
        <f t="shared" si="4"/>
        <v>0</v>
      </c>
      <c r="AD53" s="23">
        <f t="shared" si="5"/>
        <v>51</v>
      </c>
    </row>
    <row r="54" spans="1:31" ht="16.5">
      <c r="A54" s="62"/>
      <c r="B54" s="65"/>
      <c r="C54" s="38"/>
      <c r="D54" s="62"/>
      <c r="E54" s="62"/>
      <c r="F54" s="25"/>
      <c r="G54" s="26"/>
      <c r="H54" s="25"/>
      <c r="I54" s="26"/>
      <c r="J54" s="73"/>
      <c r="K54" s="74"/>
      <c r="L54" s="51"/>
      <c r="M54" s="27"/>
      <c r="N54" s="25"/>
      <c r="O54" s="26"/>
      <c r="P54" s="25"/>
      <c r="Q54" s="26"/>
      <c r="R54" s="73"/>
      <c r="S54" s="74"/>
      <c r="T54" s="56"/>
      <c r="U54" s="26"/>
      <c r="V54" s="159"/>
      <c r="W54" s="159"/>
      <c r="X54" s="56"/>
      <c r="Y54" s="26"/>
      <c r="Z54" s="25"/>
      <c r="AA54" s="26"/>
      <c r="AB54" s="4">
        <f t="shared" si="3"/>
        <v>0</v>
      </c>
      <c r="AC54" s="3">
        <f t="shared" si="4"/>
        <v>0</v>
      </c>
      <c r="AD54" s="23">
        <f t="shared" si="5"/>
        <v>52</v>
      </c>
    </row>
    <row r="55" spans="1:31" ht="16.5">
      <c r="A55" s="62"/>
      <c r="B55" s="65"/>
      <c r="C55" s="38"/>
      <c r="D55" s="62"/>
      <c r="E55" s="62"/>
      <c r="F55" s="25"/>
      <c r="G55" s="26"/>
      <c r="H55" s="25"/>
      <c r="I55" s="26"/>
      <c r="J55" s="73"/>
      <c r="K55" s="74"/>
      <c r="L55" s="51"/>
      <c r="M55" s="27"/>
      <c r="N55" s="25"/>
      <c r="O55" s="26"/>
      <c r="P55" s="25"/>
      <c r="Q55" s="26"/>
      <c r="R55" s="73"/>
      <c r="S55" s="74"/>
      <c r="T55" s="56"/>
      <c r="U55" s="26"/>
      <c r="V55" s="159"/>
      <c r="W55" s="159"/>
      <c r="X55" s="56"/>
      <c r="Y55" s="26"/>
      <c r="Z55" s="25"/>
      <c r="AA55" s="26"/>
      <c r="AB55" s="4">
        <f t="shared" si="3"/>
        <v>0</v>
      </c>
      <c r="AC55" s="3">
        <f t="shared" si="4"/>
        <v>0</v>
      </c>
      <c r="AD55" s="23">
        <f t="shared" si="5"/>
        <v>53</v>
      </c>
    </row>
    <row r="56" spans="1:31" ht="16.5">
      <c r="A56" s="62"/>
      <c r="B56" s="65"/>
      <c r="C56" s="38"/>
      <c r="D56" s="62"/>
      <c r="E56" s="62"/>
      <c r="F56" s="25"/>
      <c r="G56" s="26"/>
      <c r="H56" s="25"/>
      <c r="I56" s="26"/>
      <c r="J56" s="73"/>
      <c r="K56" s="74"/>
      <c r="L56" s="51"/>
      <c r="M56" s="27"/>
      <c r="N56" s="25"/>
      <c r="O56" s="26"/>
      <c r="P56" s="25"/>
      <c r="Q56" s="26"/>
      <c r="R56" s="73"/>
      <c r="S56" s="74"/>
      <c r="T56" s="56"/>
      <c r="U56" s="26"/>
      <c r="V56" s="159"/>
      <c r="W56" s="159"/>
      <c r="X56" s="56"/>
      <c r="Y56" s="26"/>
      <c r="Z56" s="25"/>
      <c r="AA56" s="26"/>
      <c r="AB56" s="4">
        <f t="shared" si="3"/>
        <v>0</v>
      </c>
      <c r="AC56" s="3">
        <f t="shared" si="4"/>
        <v>0</v>
      </c>
      <c r="AD56" s="23">
        <f t="shared" si="5"/>
        <v>54</v>
      </c>
    </row>
    <row r="57" spans="1:31" ht="16.5">
      <c r="A57" s="62"/>
      <c r="B57" s="65"/>
      <c r="C57" s="38"/>
      <c r="D57" s="62"/>
      <c r="E57" s="62"/>
      <c r="F57" s="25"/>
      <c r="G57" s="26"/>
      <c r="H57" s="25"/>
      <c r="I57" s="26"/>
      <c r="J57" s="73"/>
      <c r="K57" s="74"/>
      <c r="L57" s="51"/>
      <c r="M57" s="27"/>
      <c r="N57" s="25"/>
      <c r="O57" s="26"/>
      <c r="P57" s="25"/>
      <c r="Q57" s="26"/>
      <c r="R57" s="73"/>
      <c r="S57" s="74"/>
      <c r="T57" s="56"/>
      <c r="U57" s="26"/>
      <c r="V57" s="159"/>
      <c r="W57" s="159"/>
      <c r="X57" s="56"/>
      <c r="Y57" s="26"/>
      <c r="Z57" s="25"/>
      <c r="AA57" s="26"/>
      <c r="AB57" s="4">
        <f t="shared" si="3"/>
        <v>0</v>
      </c>
      <c r="AC57" s="3">
        <f t="shared" si="4"/>
        <v>0</v>
      </c>
      <c r="AD57" s="23">
        <f t="shared" si="5"/>
        <v>55</v>
      </c>
    </row>
    <row r="58" spans="1:31" ht="16.5">
      <c r="A58" s="62"/>
      <c r="B58" s="65"/>
      <c r="C58" s="38"/>
      <c r="D58" s="62"/>
      <c r="E58" s="62"/>
      <c r="F58" s="25"/>
      <c r="G58" s="26"/>
      <c r="H58" s="25"/>
      <c r="I58" s="26"/>
      <c r="J58" s="73"/>
      <c r="K58" s="74"/>
      <c r="L58" s="51"/>
      <c r="M58" s="27"/>
      <c r="N58" s="25"/>
      <c r="O58" s="26"/>
      <c r="P58" s="25"/>
      <c r="Q58" s="26"/>
      <c r="R58" s="73"/>
      <c r="S58" s="74"/>
      <c r="T58" s="56"/>
      <c r="U58" s="26"/>
      <c r="V58" s="159"/>
      <c r="W58" s="159"/>
      <c r="X58" s="56"/>
      <c r="Y58" s="26"/>
      <c r="Z58" s="25"/>
      <c r="AA58" s="26"/>
      <c r="AB58" s="4">
        <f t="shared" si="3"/>
        <v>0</v>
      </c>
      <c r="AC58" s="3">
        <f t="shared" si="4"/>
        <v>0</v>
      </c>
      <c r="AD58" s="23">
        <f t="shared" si="5"/>
        <v>56</v>
      </c>
    </row>
    <row r="59" spans="1:31" ht="16.5">
      <c r="A59" s="62"/>
      <c r="B59" s="65"/>
      <c r="C59" s="38"/>
      <c r="D59" s="62"/>
      <c r="E59" s="62"/>
      <c r="F59" s="25"/>
      <c r="G59" s="26"/>
      <c r="H59" s="25"/>
      <c r="I59" s="26"/>
      <c r="J59" s="73"/>
      <c r="K59" s="74"/>
      <c r="L59" s="51"/>
      <c r="M59" s="27"/>
      <c r="N59" s="25"/>
      <c r="O59" s="26"/>
      <c r="P59" s="25"/>
      <c r="Q59" s="26"/>
      <c r="R59" s="73"/>
      <c r="S59" s="74"/>
      <c r="T59" s="56"/>
      <c r="U59" s="26"/>
      <c r="V59" s="159"/>
      <c r="W59" s="159"/>
      <c r="X59" s="56"/>
      <c r="Y59" s="26"/>
      <c r="Z59" s="25"/>
      <c r="AA59" s="26"/>
      <c r="AB59" s="4">
        <f t="shared" si="3"/>
        <v>0</v>
      </c>
      <c r="AC59" s="3">
        <f t="shared" si="4"/>
        <v>0</v>
      </c>
      <c r="AD59" s="23">
        <f t="shared" si="5"/>
        <v>57</v>
      </c>
    </row>
    <row r="60" spans="1:31" ht="16.5">
      <c r="A60" s="62"/>
      <c r="B60" s="65"/>
      <c r="C60" s="38"/>
      <c r="D60" s="62"/>
      <c r="E60" s="62"/>
      <c r="F60" s="25"/>
      <c r="G60" s="26"/>
      <c r="H60" s="25"/>
      <c r="I60" s="26"/>
      <c r="J60" s="73"/>
      <c r="K60" s="74"/>
      <c r="L60" s="51"/>
      <c r="M60" s="27"/>
      <c r="N60" s="25"/>
      <c r="O60" s="26"/>
      <c r="P60" s="25"/>
      <c r="Q60" s="26"/>
      <c r="R60" s="73"/>
      <c r="S60" s="74"/>
      <c r="T60" s="56"/>
      <c r="U60" s="26"/>
      <c r="V60" s="159"/>
      <c r="W60" s="159"/>
      <c r="X60" s="56"/>
      <c r="Y60" s="26"/>
      <c r="Z60" s="25"/>
      <c r="AA60" s="26"/>
      <c r="AB60" s="4">
        <f t="shared" si="3"/>
        <v>0</v>
      </c>
      <c r="AC60" s="3">
        <f t="shared" si="4"/>
        <v>0</v>
      </c>
      <c r="AD60" s="23">
        <f t="shared" si="5"/>
        <v>58</v>
      </c>
    </row>
    <row r="61" spans="1:31" ht="16.5">
      <c r="A61" s="62"/>
      <c r="B61" s="65"/>
      <c r="C61" s="38"/>
      <c r="D61" s="62"/>
      <c r="E61" s="62"/>
      <c r="F61" s="25"/>
      <c r="G61" s="26"/>
      <c r="H61" s="25"/>
      <c r="I61" s="26"/>
      <c r="J61" s="73"/>
      <c r="K61" s="74"/>
      <c r="L61" s="51"/>
      <c r="M61" s="27"/>
      <c r="N61" s="25"/>
      <c r="O61" s="26"/>
      <c r="P61" s="25"/>
      <c r="Q61" s="26"/>
      <c r="R61" s="73"/>
      <c r="S61" s="74"/>
      <c r="T61" s="56"/>
      <c r="U61" s="26"/>
      <c r="V61" s="159"/>
      <c r="W61" s="159"/>
      <c r="X61" s="56"/>
      <c r="Y61" s="26"/>
      <c r="Z61" s="25"/>
      <c r="AA61" s="26"/>
      <c r="AB61" s="4">
        <f t="shared" si="3"/>
        <v>0</v>
      </c>
      <c r="AC61" s="3">
        <f t="shared" si="4"/>
        <v>0</v>
      </c>
      <c r="AD61" s="23">
        <f t="shared" si="5"/>
        <v>59</v>
      </c>
    </row>
    <row r="62" spans="1:31" ht="16.5">
      <c r="A62" s="62"/>
      <c r="B62" s="65"/>
      <c r="C62" s="38"/>
      <c r="D62" s="62"/>
      <c r="E62" s="62"/>
      <c r="F62" s="25"/>
      <c r="G62" s="26"/>
      <c r="H62" s="25"/>
      <c r="I62" s="26"/>
      <c r="J62" s="73"/>
      <c r="K62" s="74"/>
      <c r="L62" s="51"/>
      <c r="M62" s="27"/>
      <c r="N62" s="25"/>
      <c r="O62" s="26"/>
      <c r="P62" s="25"/>
      <c r="Q62" s="26"/>
      <c r="R62" s="73"/>
      <c r="S62" s="74"/>
      <c r="T62" s="56"/>
      <c r="U62" s="26"/>
      <c r="V62" s="159"/>
      <c r="W62" s="159"/>
      <c r="X62" s="56"/>
      <c r="Y62" s="26"/>
      <c r="Z62" s="25"/>
      <c r="AA62" s="26"/>
      <c r="AB62" s="4">
        <f t="shared" si="3"/>
        <v>0</v>
      </c>
      <c r="AC62" s="3">
        <f t="shared" si="4"/>
        <v>0</v>
      </c>
      <c r="AD62" s="23">
        <f t="shared" si="5"/>
        <v>60</v>
      </c>
    </row>
    <row r="63" spans="1:31" ht="16.5">
      <c r="A63" s="62"/>
      <c r="B63" s="65"/>
      <c r="C63" s="38"/>
      <c r="D63" s="62"/>
      <c r="E63" s="62"/>
      <c r="F63" s="25"/>
      <c r="G63" s="26"/>
      <c r="H63" s="25"/>
      <c r="I63" s="26"/>
      <c r="J63" s="73"/>
      <c r="K63" s="74"/>
      <c r="L63" s="51"/>
      <c r="M63" s="27"/>
      <c r="N63" s="25"/>
      <c r="O63" s="26"/>
      <c r="P63" s="25"/>
      <c r="Q63" s="26"/>
      <c r="R63" s="73"/>
      <c r="S63" s="74"/>
      <c r="T63" s="56"/>
      <c r="U63" s="26"/>
      <c r="V63" s="159"/>
      <c r="W63" s="159"/>
      <c r="X63" s="56"/>
      <c r="Y63" s="26"/>
      <c r="Z63" s="25"/>
      <c r="AA63" s="26"/>
      <c r="AB63" s="4">
        <f t="shared" si="3"/>
        <v>0</v>
      </c>
      <c r="AC63" s="3">
        <f t="shared" si="4"/>
        <v>0</v>
      </c>
      <c r="AD63" s="23">
        <f t="shared" si="5"/>
        <v>61</v>
      </c>
    </row>
    <row r="64" spans="1:31" ht="16.5">
      <c r="A64" s="62"/>
      <c r="B64" s="65"/>
      <c r="C64" s="38"/>
      <c r="D64" s="62"/>
      <c r="E64" s="62"/>
      <c r="F64" s="25"/>
      <c r="G64" s="26"/>
      <c r="H64" s="25"/>
      <c r="I64" s="26"/>
      <c r="J64" s="73"/>
      <c r="K64" s="74"/>
      <c r="L64" s="51"/>
      <c r="M64" s="27"/>
      <c r="N64" s="25"/>
      <c r="O64" s="26"/>
      <c r="P64" s="25"/>
      <c r="Q64" s="26"/>
      <c r="R64" s="73"/>
      <c r="S64" s="74"/>
      <c r="T64" s="56"/>
      <c r="U64" s="26"/>
      <c r="V64" s="159"/>
      <c r="W64" s="159"/>
      <c r="X64" s="56"/>
      <c r="Y64" s="26"/>
      <c r="Z64" s="25"/>
      <c r="AA64" s="26"/>
      <c r="AB64" s="4">
        <f t="shared" si="3"/>
        <v>0</v>
      </c>
      <c r="AC64" s="3">
        <f t="shared" si="4"/>
        <v>0</v>
      </c>
      <c r="AD64" s="23">
        <f t="shared" si="5"/>
        <v>62</v>
      </c>
    </row>
    <row r="65" spans="1:30" ht="16.5">
      <c r="A65" s="62"/>
      <c r="B65" s="65"/>
      <c r="C65" s="38"/>
      <c r="D65" s="62"/>
      <c r="E65" s="62"/>
      <c r="F65" s="25"/>
      <c r="G65" s="26"/>
      <c r="H65" s="25"/>
      <c r="I65" s="26"/>
      <c r="J65" s="73"/>
      <c r="K65" s="74"/>
      <c r="L65" s="51"/>
      <c r="M65" s="27"/>
      <c r="N65" s="25"/>
      <c r="O65" s="26"/>
      <c r="P65" s="25"/>
      <c r="Q65" s="26"/>
      <c r="R65" s="73"/>
      <c r="S65" s="74"/>
      <c r="T65" s="56"/>
      <c r="U65" s="26"/>
      <c r="V65" s="159"/>
      <c r="W65" s="159"/>
      <c r="X65" s="56"/>
      <c r="Y65" s="26"/>
      <c r="Z65" s="25"/>
      <c r="AA65" s="26"/>
      <c r="AB65" s="4">
        <f t="shared" si="3"/>
        <v>0</v>
      </c>
      <c r="AC65" s="3">
        <f t="shared" si="4"/>
        <v>0</v>
      </c>
      <c r="AD65" s="23">
        <f t="shared" si="5"/>
        <v>63</v>
      </c>
    </row>
    <row r="66" spans="1:30" ht="16.5">
      <c r="A66" s="62"/>
      <c r="B66" s="65"/>
      <c r="C66" s="38"/>
      <c r="D66" s="62"/>
      <c r="E66" s="62"/>
      <c r="F66" s="25"/>
      <c r="G66" s="26"/>
      <c r="H66" s="25"/>
      <c r="I66" s="26"/>
      <c r="J66" s="73"/>
      <c r="K66" s="74"/>
      <c r="L66" s="51"/>
      <c r="M66" s="27"/>
      <c r="N66" s="25"/>
      <c r="O66" s="26"/>
      <c r="P66" s="25"/>
      <c r="Q66" s="26"/>
      <c r="R66" s="73"/>
      <c r="S66" s="74"/>
      <c r="T66" s="56"/>
      <c r="U66" s="26"/>
      <c r="V66" s="159"/>
      <c r="W66" s="159"/>
      <c r="X66" s="56"/>
      <c r="Y66" s="26"/>
      <c r="Z66" s="25"/>
      <c r="AA66" s="26"/>
      <c r="AB66" s="4">
        <f t="shared" si="3"/>
        <v>0</v>
      </c>
      <c r="AC66" s="3">
        <f t="shared" si="4"/>
        <v>0</v>
      </c>
      <c r="AD66" s="23">
        <f t="shared" si="5"/>
        <v>64</v>
      </c>
    </row>
    <row r="67" spans="1:30" ht="16.5">
      <c r="A67" s="62"/>
      <c r="B67" s="65"/>
      <c r="C67" s="38"/>
      <c r="D67" s="62"/>
      <c r="E67" s="62"/>
      <c r="F67" s="25"/>
      <c r="G67" s="26"/>
      <c r="H67" s="25"/>
      <c r="I67" s="26"/>
      <c r="J67" s="73"/>
      <c r="K67" s="74"/>
      <c r="L67" s="51"/>
      <c r="M67" s="27"/>
      <c r="N67" s="25"/>
      <c r="O67" s="26"/>
      <c r="P67" s="25"/>
      <c r="Q67" s="26"/>
      <c r="R67" s="73"/>
      <c r="S67" s="74"/>
      <c r="T67" s="56"/>
      <c r="U67" s="26"/>
      <c r="V67" s="159"/>
      <c r="W67" s="159"/>
      <c r="X67" s="56"/>
      <c r="Y67" s="26"/>
      <c r="Z67" s="25"/>
      <c r="AA67" s="26"/>
      <c r="AB67" s="4">
        <f t="shared" si="3"/>
        <v>0</v>
      </c>
      <c r="AC67" s="3">
        <f t="shared" si="4"/>
        <v>0</v>
      </c>
      <c r="AD67" s="23">
        <f t="shared" si="5"/>
        <v>65</v>
      </c>
    </row>
    <row r="68" spans="1:30" ht="16.5">
      <c r="A68" s="62"/>
      <c r="B68" s="65"/>
      <c r="C68" s="38"/>
      <c r="D68" s="62"/>
      <c r="E68" s="62"/>
      <c r="F68" s="25"/>
      <c r="G68" s="26"/>
      <c r="H68" s="25"/>
      <c r="I68" s="26"/>
      <c r="J68" s="73"/>
      <c r="K68" s="74"/>
      <c r="L68" s="51"/>
      <c r="M68" s="27"/>
      <c r="N68" s="25"/>
      <c r="O68" s="26"/>
      <c r="P68" s="25"/>
      <c r="Q68" s="26"/>
      <c r="R68" s="73"/>
      <c r="S68" s="74"/>
      <c r="T68" s="56"/>
      <c r="U68" s="26"/>
      <c r="V68" s="159"/>
      <c r="W68" s="159"/>
      <c r="X68" s="56"/>
      <c r="Y68" s="26"/>
      <c r="Z68" s="25"/>
      <c r="AA68" s="26"/>
      <c r="AB68" s="4">
        <f t="shared" si="3"/>
        <v>0</v>
      </c>
      <c r="AC68" s="3">
        <f t="shared" si="4"/>
        <v>0</v>
      </c>
      <c r="AD68" s="23">
        <f t="shared" si="5"/>
        <v>66</v>
      </c>
    </row>
    <row r="69" spans="1:30" ht="16.5">
      <c r="A69" s="62"/>
      <c r="B69" s="65"/>
      <c r="C69" s="38"/>
      <c r="D69" s="62"/>
      <c r="E69" s="62"/>
      <c r="F69" s="25"/>
      <c r="G69" s="26"/>
      <c r="H69" s="25"/>
      <c r="I69" s="26"/>
      <c r="J69" s="73"/>
      <c r="K69" s="74"/>
      <c r="L69" s="51"/>
      <c r="M69" s="27"/>
      <c r="N69" s="25"/>
      <c r="O69" s="26"/>
      <c r="P69" s="25"/>
      <c r="Q69" s="26"/>
      <c r="R69" s="73"/>
      <c r="S69" s="74"/>
      <c r="T69" s="56"/>
      <c r="U69" s="26"/>
      <c r="V69" s="159"/>
      <c r="W69" s="159"/>
      <c r="X69" s="56"/>
      <c r="Y69" s="26"/>
      <c r="Z69" s="25"/>
      <c r="AA69" s="26"/>
      <c r="AB69" s="4">
        <f t="shared" si="3"/>
        <v>0</v>
      </c>
      <c r="AC69" s="3">
        <f t="shared" si="4"/>
        <v>0</v>
      </c>
      <c r="AD69" s="23">
        <f t="shared" si="5"/>
        <v>67</v>
      </c>
    </row>
    <row r="70" spans="1:30" ht="16.5">
      <c r="A70" s="62"/>
      <c r="B70" s="65"/>
      <c r="C70" s="38"/>
      <c r="D70" s="62"/>
      <c r="E70" s="62"/>
      <c r="F70" s="25"/>
      <c r="G70" s="26"/>
      <c r="H70" s="25"/>
      <c r="I70" s="26"/>
      <c r="J70" s="73"/>
      <c r="K70" s="74"/>
      <c r="L70" s="51"/>
      <c r="M70" s="27"/>
      <c r="N70" s="25"/>
      <c r="O70" s="26"/>
      <c r="P70" s="25"/>
      <c r="Q70" s="26"/>
      <c r="R70" s="73"/>
      <c r="S70" s="74"/>
      <c r="T70" s="56"/>
      <c r="U70" s="26"/>
      <c r="V70" s="159"/>
      <c r="W70" s="159"/>
      <c r="X70" s="56"/>
      <c r="Y70" s="26"/>
      <c r="Z70" s="25"/>
      <c r="AA70" s="26"/>
      <c r="AB70" s="4">
        <f t="shared" si="3"/>
        <v>0</v>
      </c>
      <c r="AC70" s="3">
        <f t="shared" si="4"/>
        <v>0</v>
      </c>
      <c r="AD70" s="23">
        <f t="shared" si="5"/>
        <v>68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D6">
    <cfRule type="expression" dxfId="421" priority="35" stopIfTrue="1">
      <formula>$I3="F"</formula>
    </cfRule>
    <cfRule type="expression" dxfId="420" priority="36" stopIfTrue="1">
      <formula>$I3="M"</formula>
    </cfRule>
  </conditionalFormatting>
  <conditionalFormatting sqref="C3:D6">
    <cfRule type="expression" dxfId="419" priority="33" stopIfTrue="1">
      <formula>$I3="F"</formula>
    </cfRule>
    <cfRule type="expression" dxfId="418" priority="34" stopIfTrue="1">
      <formula>$I3="M"</formula>
    </cfRule>
  </conditionalFormatting>
  <conditionalFormatting sqref="C3:D6">
    <cfRule type="expression" dxfId="417" priority="31" stopIfTrue="1">
      <formula>$I3="F"</formula>
    </cfRule>
    <cfRule type="expression" dxfId="416" priority="32" stopIfTrue="1">
      <formula>$I3="M"</formula>
    </cfRule>
  </conditionalFormatting>
  <conditionalFormatting sqref="C3:C6">
    <cfRule type="expression" dxfId="415" priority="29" stopIfTrue="1">
      <formula>$J3="F"</formula>
    </cfRule>
    <cfRule type="expression" dxfId="414" priority="30" stopIfTrue="1">
      <formula>$J3="M"</formula>
    </cfRule>
  </conditionalFormatting>
  <conditionalFormatting sqref="C3:D6">
    <cfRule type="expression" dxfId="413" priority="27" stopIfTrue="1">
      <formula>$J3="F"</formula>
    </cfRule>
    <cfRule type="expression" dxfId="412" priority="28" stopIfTrue="1">
      <formula>$J3="M"</formula>
    </cfRule>
  </conditionalFormatting>
  <conditionalFormatting sqref="C3:C6">
    <cfRule type="expression" dxfId="411" priority="25" stopIfTrue="1">
      <formula>$J3="F"</formula>
    </cfRule>
    <cfRule type="expression" dxfId="410" priority="26" stopIfTrue="1">
      <formula>$J3="M"</formula>
    </cfRule>
  </conditionalFormatting>
  <conditionalFormatting sqref="C3:D6">
    <cfRule type="expression" dxfId="409" priority="23" stopIfTrue="1">
      <formula>$J3="F"</formula>
    </cfRule>
    <cfRule type="expression" dxfId="408" priority="24" stopIfTrue="1">
      <formula>$J3="M"</formula>
    </cfRule>
  </conditionalFormatting>
  <conditionalFormatting sqref="E3:E6">
    <cfRule type="expression" dxfId="407" priority="21" stopIfTrue="1">
      <formula>$I3="F"</formula>
    </cfRule>
    <cfRule type="expression" dxfId="406" priority="22" stopIfTrue="1">
      <formula>$I3="M"</formula>
    </cfRule>
  </conditionalFormatting>
  <conditionalFormatting sqref="E3:E6">
    <cfRule type="expression" dxfId="405" priority="19" stopIfTrue="1">
      <formula>$I3="F"</formula>
    </cfRule>
    <cfRule type="expression" dxfId="404" priority="20" stopIfTrue="1">
      <formula>$I3="M"</formula>
    </cfRule>
  </conditionalFormatting>
  <conditionalFormatting sqref="E3:E6">
    <cfRule type="expression" dxfId="403" priority="17" stopIfTrue="1">
      <formula>$I3="F"</formula>
    </cfRule>
    <cfRule type="expression" dxfId="402" priority="18" stopIfTrue="1">
      <formula>$I3="M"</formula>
    </cfRule>
  </conditionalFormatting>
  <conditionalFormatting sqref="E3:E6">
    <cfRule type="expression" dxfId="401" priority="15" stopIfTrue="1">
      <formula>$J3="F"</formula>
    </cfRule>
    <cfRule type="expression" dxfId="400" priority="16" stopIfTrue="1">
      <formula>$J3="M"</formula>
    </cfRule>
  </conditionalFormatting>
  <conditionalFormatting sqref="E3:E6">
    <cfRule type="expression" dxfId="399" priority="13" stopIfTrue="1">
      <formula>$J3="F"</formula>
    </cfRule>
    <cfRule type="expression" dxfId="398" priority="14" stopIfTrue="1">
      <formula>$J3="M"</formula>
    </cfRule>
  </conditionalFormatting>
  <conditionalFormatting sqref="C3:E3">
    <cfRule type="expression" dxfId="397" priority="11" stopIfTrue="1">
      <formula>$I3="F"</formula>
    </cfRule>
    <cfRule type="expression" dxfId="396" priority="12" stopIfTrue="1">
      <formula>$I3="M"</formula>
    </cfRule>
  </conditionalFormatting>
  <conditionalFormatting sqref="C3">
    <cfRule type="expression" dxfId="395" priority="9" stopIfTrue="1">
      <formula>$J3="F"</formula>
    </cfRule>
    <cfRule type="expression" dxfId="394" priority="10" stopIfTrue="1">
      <formula>$J3="M"</formula>
    </cfRule>
  </conditionalFormatting>
  <conditionalFormatting sqref="C3:E3">
    <cfRule type="expression" dxfId="393" priority="7" stopIfTrue="1">
      <formula>$J3="F"</formula>
    </cfRule>
    <cfRule type="expression" dxfId="392" priority="8" stopIfTrue="1">
      <formula>$J3="M"</formula>
    </cfRule>
  </conditionalFormatting>
  <conditionalFormatting sqref="C19:E25">
    <cfRule type="expression" dxfId="391" priority="5" stopIfTrue="1">
      <formula>$I19="F"</formula>
    </cfRule>
    <cfRule type="expression" dxfId="390" priority="6" stopIfTrue="1">
      <formula>$I19="M"</formula>
    </cfRule>
  </conditionalFormatting>
  <conditionalFormatting sqref="C19:C25">
    <cfRule type="expression" dxfId="389" priority="3" stopIfTrue="1">
      <formula>$J19="F"</formula>
    </cfRule>
    <cfRule type="expression" dxfId="388" priority="4" stopIfTrue="1">
      <formula>$J19="M"</formula>
    </cfRule>
  </conditionalFormatting>
  <conditionalFormatting sqref="C19:E25">
    <cfRule type="expression" dxfId="387" priority="1" stopIfTrue="1">
      <formula>$J19="F"</formula>
    </cfRule>
    <cfRule type="expression" dxfId="386" priority="2" stopIfTrue="1">
      <formula>$J19="M"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38"/>
  <sheetViews>
    <sheetView topLeftCell="B1" zoomScale="90" zoomScaleNormal="90" workbookViewId="0">
      <pane ySplit="2" topLeftCell="A3" activePane="bottomLeft" state="frozen"/>
      <selection pane="bottomLeft" activeCell="B14" sqref="A14:IV14"/>
    </sheetView>
  </sheetViews>
  <sheetFormatPr baseColWidth="10" defaultRowHeight="15"/>
  <cols>
    <col min="1" max="1" width="25.28515625" bestFit="1" customWidth="1"/>
    <col min="2" max="2" width="14" bestFit="1" customWidth="1"/>
    <col min="3" max="3" width="16.7109375" bestFit="1" customWidth="1"/>
    <col min="4" max="4" width="11.42578125" bestFit="1" customWidth="1"/>
    <col min="5" max="5" width="29.57031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75" bestFit="1" customWidth="1"/>
    <col min="11" max="11" width="7.28515625" style="75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bestFit="1" customWidth="1"/>
    <col min="17" max="17" width="7.28515625" bestFit="1" customWidth="1"/>
    <col min="18" max="18" width="4.140625" style="75" bestFit="1" customWidth="1"/>
    <col min="19" max="19" width="7.28515625" style="75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345</v>
      </c>
      <c r="C1" s="190" t="s">
        <v>214</v>
      </c>
      <c r="D1" s="190"/>
      <c r="E1" s="191"/>
      <c r="F1" s="192">
        <v>42330</v>
      </c>
      <c r="G1" s="193"/>
      <c r="H1" s="192">
        <v>42344</v>
      </c>
      <c r="I1" s="193"/>
      <c r="J1" s="194">
        <v>42400</v>
      </c>
      <c r="K1" s="195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211</v>
      </c>
    </row>
    <row r="2" spans="1:31" ht="33">
      <c r="A2" s="63" t="s">
        <v>226</v>
      </c>
      <c r="B2" s="63" t="s">
        <v>227</v>
      </c>
      <c r="C2" s="5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71" t="s">
        <v>8</v>
      </c>
      <c r="K2" s="72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71" t="s">
        <v>8</v>
      </c>
      <c r="S2" s="72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430</v>
      </c>
      <c r="B3" s="65">
        <v>39186</v>
      </c>
      <c r="C3" s="62" t="s">
        <v>163</v>
      </c>
      <c r="D3" s="62" t="s">
        <v>391</v>
      </c>
      <c r="E3" s="62" t="s">
        <v>246</v>
      </c>
      <c r="F3" s="66">
        <v>10</v>
      </c>
      <c r="G3" s="26">
        <v>38</v>
      </c>
      <c r="H3" s="25"/>
      <c r="I3" s="26"/>
      <c r="J3" s="73"/>
      <c r="K3" s="74"/>
      <c r="L3" s="51">
        <v>13</v>
      </c>
      <c r="M3" s="27">
        <v>34</v>
      </c>
      <c r="N3" s="25">
        <v>1</v>
      </c>
      <c r="O3" s="26">
        <v>100</v>
      </c>
      <c r="P3" s="25">
        <v>1</v>
      </c>
      <c r="Q3" s="26">
        <v>100</v>
      </c>
      <c r="R3" s="73"/>
      <c r="S3" s="74"/>
      <c r="T3" s="56">
        <v>1</v>
      </c>
      <c r="U3" s="26">
        <v>100</v>
      </c>
      <c r="V3" s="159"/>
      <c r="W3" s="159"/>
      <c r="X3" s="56"/>
      <c r="Y3" s="26"/>
      <c r="Z3" s="25"/>
      <c r="AA3" s="26"/>
      <c r="AB3" s="4">
        <f>G3+I3+K3+M3+O3+Q3+S3+AA3+U3+W3+Y3</f>
        <v>372</v>
      </c>
      <c r="AC3" s="3">
        <f t="shared" ref="AC3:AC34" si="0">G3+I3+K3+M3+O3+Q3+S3+AA3+U3+W3+Y3</f>
        <v>372</v>
      </c>
      <c r="AD3" s="23">
        <v>1</v>
      </c>
      <c r="AE3" s="138">
        <v>5</v>
      </c>
    </row>
    <row r="4" spans="1:31" ht="16.5">
      <c r="A4" s="62" t="s">
        <v>418</v>
      </c>
      <c r="B4" s="65">
        <v>39140</v>
      </c>
      <c r="C4" s="62" t="s">
        <v>379</v>
      </c>
      <c r="D4" s="62" t="s">
        <v>380</v>
      </c>
      <c r="E4" s="62" t="s">
        <v>241</v>
      </c>
      <c r="F4" s="66">
        <v>3</v>
      </c>
      <c r="G4" s="26">
        <v>65</v>
      </c>
      <c r="H4" s="25"/>
      <c r="I4" s="26"/>
      <c r="J4" s="73"/>
      <c r="K4" s="74"/>
      <c r="L4" s="51">
        <v>1</v>
      </c>
      <c r="M4" s="27">
        <v>100</v>
      </c>
      <c r="N4" s="25"/>
      <c r="O4" s="26"/>
      <c r="P4" s="25">
        <v>4</v>
      </c>
      <c r="Q4" s="26">
        <v>55</v>
      </c>
      <c r="R4" s="73"/>
      <c r="S4" s="74"/>
      <c r="T4" s="56">
        <v>2</v>
      </c>
      <c r="U4" s="26">
        <v>80</v>
      </c>
      <c r="V4" s="159"/>
      <c r="W4" s="159"/>
      <c r="X4" s="56">
        <v>3</v>
      </c>
      <c r="Y4" s="26">
        <v>65</v>
      </c>
      <c r="Z4" s="25"/>
      <c r="AA4" s="26"/>
      <c r="AB4" s="4">
        <f>G4+I4+K4+M4+O4+Q4+S4+AA4+U4+W4+Y4</f>
        <v>365</v>
      </c>
      <c r="AC4" s="3">
        <f t="shared" si="0"/>
        <v>365</v>
      </c>
      <c r="AD4" s="23">
        <f t="shared" ref="AD4:AD35" si="1">AD3+1</f>
        <v>2</v>
      </c>
      <c r="AE4" s="138">
        <v>5</v>
      </c>
    </row>
    <row r="5" spans="1:31" ht="16.5">
      <c r="A5" s="62" t="s">
        <v>433</v>
      </c>
      <c r="B5" s="65">
        <v>39118</v>
      </c>
      <c r="C5" s="62" t="s">
        <v>36</v>
      </c>
      <c r="D5" s="62" t="s">
        <v>86</v>
      </c>
      <c r="E5" s="62" t="s">
        <v>328</v>
      </c>
      <c r="F5" s="66">
        <v>11</v>
      </c>
      <c r="G5" s="143">
        <v>36</v>
      </c>
      <c r="H5" s="25">
        <v>4</v>
      </c>
      <c r="I5" s="26">
        <v>50</v>
      </c>
      <c r="J5" s="73"/>
      <c r="K5" s="74"/>
      <c r="L5" s="51"/>
      <c r="M5" s="27"/>
      <c r="N5" s="25">
        <v>2</v>
      </c>
      <c r="O5" s="26">
        <v>80</v>
      </c>
      <c r="P5" s="25">
        <v>2</v>
      </c>
      <c r="Q5" s="26">
        <v>80</v>
      </c>
      <c r="R5" s="73"/>
      <c r="S5" s="74"/>
      <c r="T5" s="56">
        <v>10</v>
      </c>
      <c r="U5" s="26">
        <v>38</v>
      </c>
      <c r="V5" s="159"/>
      <c r="W5" s="159"/>
      <c r="X5" s="56">
        <v>1</v>
      </c>
      <c r="Y5" s="26">
        <v>100</v>
      </c>
      <c r="Z5" s="25"/>
      <c r="AA5" s="26"/>
      <c r="AB5" s="4">
        <f>G5+I5+K5+M5+O5+Q5+S5+AA5+U5+W5+Y5-G5</f>
        <v>348</v>
      </c>
      <c r="AC5" s="3">
        <f t="shared" si="0"/>
        <v>384</v>
      </c>
      <c r="AD5" s="23">
        <f t="shared" si="1"/>
        <v>3</v>
      </c>
      <c r="AE5" s="138">
        <v>6</v>
      </c>
    </row>
    <row r="6" spans="1:31" ht="16.5">
      <c r="A6" s="62" t="s">
        <v>420</v>
      </c>
      <c r="B6" s="65">
        <v>39340</v>
      </c>
      <c r="C6" s="62" t="s">
        <v>166</v>
      </c>
      <c r="D6" s="62" t="s">
        <v>381</v>
      </c>
      <c r="E6" s="62" t="s">
        <v>305</v>
      </c>
      <c r="F6" s="66">
        <v>4</v>
      </c>
      <c r="G6" s="26">
        <v>55</v>
      </c>
      <c r="H6" s="25">
        <v>6</v>
      </c>
      <c r="I6" s="143">
        <v>44</v>
      </c>
      <c r="J6" s="73"/>
      <c r="K6" s="74"/>
      <c r="L6" s="51">
        <v>2</v>
      </c>
      <c r="M6" s="27">
        <v>80</v>
      </c>
      <c r="N6" s="25">
        <v>5</v>
      </c>
      <c r="O6" s="143">
        <v>50</v>
      </c>
      <c r="P6" s="25">
        <v>5</v>
      </c>
      <c r="Q6" s="26">
        <v>50</v>
      </c>
      <c r="R6" s="73"/>
      <c r="S6" s="74"/>
      <c r="T6" s="56">
        <v>3</v>
      </c>
      <c r="U6" s="26">
        <v>65</v>
      </c>
      <c r="V6" s="159"/>
      <c r="W6" s="159"/>
      <c r="X6" s="56">
        <v>5</v>
      </c>
      <c r="Y6" s="26">
        <v>50</v>
      </c>
      <c r="Z6" s="25"/>
      <c r="AA6" s="26"/>
      <c r="AB6" s="4">
        <f>G6+I6+K6+M6+O6+Q6+S6+AA6+U6+W6+Y6-I6-O6</f>
        <v>300</v>
      </c>
      <c r="AC6" s="3">
        <f t="shared" si="0"/>
        <v>394</v>
      </c>
      <c r="AD6" s="23">
        <f t="shared" si="1"/>
        <v>4</v>
      </c>
      <c r="AE6" s="138">
        <v>7</v>
      </c>
    </row>
    <row r="7" spans="1:31" ht="16.5">
      <c r="A7" s="62" t="s">
        <v>263</v>
      </c>
      <c r="B7" s="65">
        <v>39455</v>
      </c>
      <c r="C7" s="62" t="s">
        <v>45</v>
      </c>
      <c r="D7" s="62" t="s">
        <v>228</v>
      </c>
      <c r="E7" s="62" t="s">
        <v>229</v>
      </c>
      <c r="F7" s="66">
        <v>1</v>
      </c>
      <c r="G7" s="26">
        <v>100</v>
      </c>
      <c r="H7" s="25">
        <v>5</v>
      </c>
      <c r="I7" s="26">
        <v>46</v>
      </c>
      <c r="J7" s="73"/>
      <c r="K7" s="74"/>
      <c r="L7" s="51">
        <v>4</v>
      </c>
      <c r="M7" s="27">
        <v>55</v>
      </c>
      <c r="N7" s="25">
        <v>10</v>
      </c>
      <c r="O7" s="143">
        <v>38</v>
      </c>
      <c r="P7" s="25">
        <v>7</v>
      </c>
      <c r="Q7" s="26">
        <v>44</v>
      </c>
      <c r="R7" s="73"/>
      <c r="S7" s="74"/>
      <c r="T7" s="56">
        <v>8</v>
      </c>
      <c r="U7" s="26">
        <v>42</v>
      </c>
      <c r="V7" s="159"/>
      <c r="W7" s="159"/>
      <c r="X7" s="56">
        <v>17</v>
      </c>
      <c r="Y7" s="143">
        <v>27</v>
      </c>
      <c r="Z7" s="25"/>
      <c r="AA7" s="26"/>
      <c r="AB7" s="4">
        <f>G7+I7+K7+M7+O7+Q7+S7+AA7+U7+W7+Y7-O7-Y7</f>
        <v>287</v>
      </c>
      <c r="AC7" s="3">
        <f t="shared" si="0"/>
        <v>352</v>
      </c>
      <c r="AD7" s="23">
        <f t="shared" si="1"/>
        <v>5</v>
      </c>
      <c r="AE7" s="138">
        <v>7</v>
      </c>
    </row>
    <row r="8" spans="1:31" ht="16.5">
      <c r="A8" s="62" t="s">
        <v>419</v>
      </c>
      <c r="B8" s="65">
        <v>39486</v>
      </c>
      <c r="C8" s="62" t="s">
        <v>4</v>
      </c>
      <c r="D8" s="62" t="s">
        <v>258</v>
      </c>
      <c r="E8" s="62" t="s">
        <v>305</v>
      </c>
      <c r="F8" s="66">
        <v>4</v>
      </c>
      <c r="G8" s="26">
        <v>55</v>
      </c>
      <c r="H8" s="25">
        <v>2</v>
      </c>
      <c r="I8" s="26">
        <v>65</v>
      </c>
      <c r="J8" s="73"/>
      <c r="K8" s="74"/>
      <c r="L8" s="51">
        <v>2</v>
      </c>
      <c r="M8" s="27">
        <v>80</v>
      </c>
      <c r="N8" s="25">
        <v>11</v>
      </c>
      <c r="O8" s="143">
        <v>36</v>
      </c>
      <c r="P8" s="25">
        <v>6</v>
      </c>
      <c r="Q8" s="26">
        <v>46</v>
      </c>
      <c r="R8" s="73"/>
      <c r="S8" s="74"/>
      <c r="T8" s="56">
        <v>11</v>
      </c>
      <c r="U8" s="143">
        <v>36</v>
      </c>
      <c r="V8" s="159"/>
      <c r="W8" s="159"/>
      <c r="X8" s="56">
        <v>11</v>
      </c>
      <c r="Y8" s="26">
        <v>36</v>
      </c>
      <c r="Z8" s="25"/>
      <c r="AA8" s="26"/>
      <c r="AB8" s="4">
        <f>G8+I8+K8+M8+O8+Q8+S8+AA8+U8+W8+Y8-O8-U8</f>
        <v>282</v>
      </c>
      <c r="AC8" s="3">
        <f t="shared" si="0"/>
        <v>354</v>
      </c>
      <c r="AD8" s="23">
        <f t="shared" si="1"/>
        <v>6</v>
      </c>
      <c r="AE8" s="138">
        <v>7</v>
      </c>
    </row>
    <row r="9" spans="1:31" ht="16.5">
      <c r="A9" s="62" t="s">
        <v>417</v>
      </c>
      <c r="B9" s="65">
        <v>39101</v>
      </c>
      <c r="C9" s="62" t="s">
        <v>164</v>
      </c>
      <c r="D9" s="62" t="s">
        <v>378</v>
      </c>
      <c r="E9" s="62" t="s">
        <v>241</v>
      </c>
      <c r="F9" s="66">
        <v>3</v>
      </c>
      <c r="G9" s="26">
        <v>65</v>
      </c>
      <c r="H9" s="25"/>
      <c r="I9" s="26"/>
      <c r="J9" s="73"/>
      <c r="K9" s="74"/>
      <c r="L9" s="51">
        <v>1</v>
      </c>
      <c r="M9" s="27">
        <v>100</v>
      </c>
      <c r="N9" s="25">
        <v>6</v>
      </c>
      <c r="O9" s="26">
        <v>46</v>
      </c>
      <c r="P9" s="25"/>
      <c r="Q9" s="26"/>
      <c r="R9" s="73"/>
      <c r="S9" s="74"/>
      <c r="T9" s="56">
        <v>12</v>
      </c>
      <c r="U9" s="26">
        <v>34</v>
      </c>
      <c r="V9" s="159"/>
      <c r="W9" s="159"/>
      <c r="X9" s="56">
        <v>12</v>
      </c>
      <c r="Y9" s="26">
        <v>34</v>
      </c>
      <c r="Z9" s="25"/>
      <c r="AA9" s="26"/>
      <c r="AB9" s="4">
        <f>G9+I9+K9+M9+O9+Q9+S9+AA9+U9+W9+Y9</f>
        <v>279</v>
      </c>
      <c r="AC9" s="3">
        <f t="shared" si="0"/>
        <v>279</v>
      </c>
      <c r="AD9" s="23">
        <f t="shared" si="1"/>
        <v>7</v>
      </c>
      <c r="AE9" s="138">
        <v>5</v>
      </c>
    </row>
    <row r="10" spans="1:31" ht="16.5">
      <c r="A10" s="62" t="s">
        <v>268</v>
      </c>
      <c r="B10" s="65">
        <v>39459</v>
      </c>
      <c r="C10" s="62" t="s">
        <v>239</v>
      </c>
      <c r="D10" s="62" t="s">
        <v>120</v>
      </c>
      <c r="E10" s="62" t="s">
        <v>238</v>
      </c>
      <c r="F10" s="66">
        <v>3</v>
      </c>
      <c r="G10" s="26">
        <v>65</v>
      </c>
      <c r="H10" s="25"/>
      <c r="I10" s="26"/>
      <c r="J10" s="73"/>
      <c r="K10" s="74"/>
      <c r="L10" s="51">
        <v>3</v>
      </c>
      <c r="M10" s="27">
        <v>65</v>
      </c>
      <c r="N10" s="25">
        <v>7</v>
      </c>
      <c r="O10" s="26">
        <v>44</v>
      </c>
      <c r="P10" s="25">
        <v>9</v>
      </c>
      <c r="Q10" s="143">
        <v>40</v>
      </c>
      <c r="R10" s="73"/>
      <c r="S10" s="74"/>
      <c r="T10" s="56">
        <v>5</v>
      </c>
      <c r="U10" s="26">
        <v>50</v>
      </c>
      <c r="V10" s="159"/>
      <c r="W10" s="159"/>
      <c r="X10" s="56">
        <v>8</v>
      </c>
      <c r="Y10" s="26">
        <v>42</v>
      </c>
      <c r="Z10" s="25"/>
      <c r="AA10" s="26"/>
      <c r="AB10" s="4">
        <f>G10+I10+K10+M10+O10+Q10+S10+AA10+U10+W10+Y10-Q10</f>
        <v>266</v>
      </c>
      <c r="AC10" s="3">
        <f t="shared" si="0"/>
        <v>306</v>
      </c>
      <c r="AD10" s="23">
        <f t="shared" si="1"/>
        <v>8</v>
      </c>
      <c r="AE10" s="138">
        <v>6</v>
      </c>
    </row>
    <row r="11" spans="1:31" ht="16.5">
      <c r="A11" s="62" t="s">
        <v>266</v>
      </c>
      <c r="B11" s="65">
        <v>39579</v>
      </c>
      <c r="C11" s="62" t="s">
        <v>234</v>
      </c>
      <c r="D11" s="62" t="s">
        <v>235</v>
      </c>
      <c r="E11" s="62" t="s">
        <v>236</v>
      </c>
      <c r="F11" s="66">
        <v>2</v>
      </c>
      <c r="G11" s="26">
        <v>80</v>
      </c>
      <c r="H11" s="25">
        <v>4</v>
      </c>
      <c r="I11" s="26">
        <v>50</v>
      </c>
      <c r="J11" s="73"/>
      <c r="K11" s="74"/>
      <c r="L11" s="51">
        <v>9</v>
      </c>
      <c r="M11" s="142">
        <v>40</v>
      </c>
      <c r="N11" s="25">
        <v>8</v>
      </c>
      <c r="O11" s="143">
        <v>42</v>
      </c>
      <c r="P11" s="25">
        <v>8</v>
      </c>
      <c r="Q11" s="26">
        <v>42</v>
      </c>
      <c r="R11" s="73"/>
      <c r="S11" s="74"/>
      <c r="T11" s="56">
        <v>9</v>
      </c>
      <c r="U11" s="26">
        <v>40</v>
      </c>
      <c r="V11" s="159"/>
      <c r="W11" s="159"/>
      <c r="X11" s="56">
        <v>7</v>
      </c>
      <c r="Y11" s="26">
        <v>44</v>
      </c>
      <c r="Z11" s="25"/>
      <c r="AA11" s="26"/>
      <c r="AB11" s="4">
        <f>G11+I11+K11+M11+O11+Q11+S11+AA11+U11+W11+Y11-M11-O11</f>
        <v>256</v>
      </c>
      <c r="AC11" s="3">
        <f t="shared" si="0"/>
        <v>338</v>
      </c>
      <c r="AD11" s="23">
        <f t="shared" si="1"/>
        <v>9</v>
      </c>
      <c r="AE11" s="138">
        <v>7</v>
      </c>
    </row>
    <row r="12" spans="1:31" ht="16.5">
      <c r="A12" s="62" t="s">
        <v>425</v>
      </c>
      <c r="B12" s="65">
        <v>39118</v>
      </c>
      <c r="C12" s="62" t="s">
        <v>387</v>
      </c>
      <c r="D12" s="62" t="s">
        <v>388</v>
      </c>
      <c r="E12" s="62" t="s">
        <v>250</v>
      </c>
      <c r="F12" s="66">
        <v>7</v>
      </c>
      <c r="G12" s="26">
        <v>44</v>
      </c>
      <c r="H12" s="25">
        <v>15</v>
      </c>
      <c r="I12" s="143">
        <v>32</v>
      </c>
      <c r="J12" s="73"/>
      <c r="K12" s="74"/>
      <c r="L12" s="51">
        <v>7</v>
      </c>
      <c r="M12" s="27">
        <v>44</v>
      </c>
      <c r="N12" s="25">
        <v>3</v>
      </c>
      <c r="O12" s="26">
        <v>65</v>
      </c>
      <c r="P12" s="25">
        <v>16</v>
      </c>
      <c r="Q12" s="143">
        <v>29</v>
      </c>
      <c r="R12" s="73"/>
      <c r="S12" s="74"/>
      <c r="T12" s="56">
        <v>6</v>
      </c>
      <c r="U12" s="26">
        <v>46</v>
      </c>
      <c r="V12" s="159"/>
      <c r="W12" s="159"/>
      <c r="X12" s="56">
        <v>10</v>
      </c>
      <c r="Y12" s="26">
        <v>38</v>
      </c>
      <c r="Z12" s="25"/>
      <c r="AA12" s="26"/>
      <c r="AB12" s="4">
        <f>G12+I12+K12+M12+O12+Q12+S12+AA12+U12+W12+Y12-Q12-I12</f>
        <v>237</v>
      </c>
      <c r="AC12" s="3">
        <f t="shared" si="0"/>
        <v>298</v>
      </c>
      <c r="AD12" s="23">
        <f t="shared" si="1"/>
        <v>10</v>
      </c>
      <c r="AE12" s="138">
        <v>7</v>
      </c>
    </row>
    <row r="13" spans="1:31" ht="16.5">
      <c r="A13" s="62" t="s">
        <v>264</v>
      </c>
      <c r="B13" s="65">
        <v>39452</v>
      </c>
      <c r="C13" s="62" t="s">
        <v>230</v>
      </c>
      <c r="D13" s="62" t="s">
        <v>231</v>
      </c>
      <c r="E13" s="62" t="s">
        <v>229</v>
      </c>
      <c r="F13" s="66">
        <v>1</v>
      </c>
      <c r="G13" s="26">
        <v>100</v>
      </c>
      <c r="H13" s="25">
        <v>11</v>
      </c>
      <c r="I13" s="26">
        <v>34</v>
      </c>
      <c r="J13" s="73"/>
      <c r="K13" s="74"/>
      <c r="L13" s="51">
        <v>4</v>
      </c>
      <c r="M13" s="27">
        <v>55</v>
      </c>
      <c r="N13" s="25"/>
      <c r="O13" s="26"/>
      <c r="P13" s="25"/>
      <c r="Q13" s="26"/>
      <c r="R13" s="73"/>
      <c r="S13" s="74"/>
      <c r="T13" s="56">
        <v>7</v>
      </c>
      <c r="U13" s="26">
        <v>44</v>
      </c>
      <c r="V13" s="159"/>
      <c r="W13" s="159"/>
      <c r="X13" s="56"/>
      <c r="Y13" s="26"/>
      <c r="Z13" s="25"/>
      <c r="AA13" s="26"/>
      <c r="AB13" s="4">
        <f>G13+I13+K13+M13+O13+Q13+S13+AA13+U13+W13+Y13</f>
        <v>233</v>
      </c>
      <c r="AC13" s="3">
        <f t="shared" si="0"/>
        <v>233</v>
      </c>
      <c r="AD13" s="23">
        <f t="shared" si="1"/>
        <v>11</v>
      </c>
      <c r="AE13">
        <v>4</v>
      </c>
    </row>
    <row r="14" spans="1:31" ht="16.5">
      <c r="A14" s="62" t="s">
        <v>269</v>
      </c>
      <c r="B14" s="65">
        <v>39688</v>
      </c>
      <c r="C14" s="62" t="s">
        <v>91</v>
      </c>
      <c r="D14" s="62" t="s">
        <v>240</v>
      </c>
      <c r="E14" s="62" t="s">
        <v>241</v>
      </c>
      <c r="F14" s="66">
        <v>4</v>
      </c>
      <c r="G14" s="26">
        <v>55</v>
      </c>
      <c r="H14" s="25">
        <v>9</v>
      </c>
      <c r="I14" s="26">
        <v>38</v>
      </c>
      <c r="J14" s="73"/>
      <c r="K14" s="74"/>
      <c r="L14" s="51">
        <v>8</v>
      </c>
      <c r="M14" s="27">
        <v>42</v>
      </c>
      <c r="N14" s="25">
        <v>9</v>
      </c>
      <c r="O14" s="26">
        <v>40</v>
      </c>
      <c r="P14" s="25">
        <v>10</v>
      </c>
      <c r="Q14" s="26">
        <v>38</v>
      </c>
      <c r="R14" s="73"/>
      <c r="S14" s="74"/>
      <c r="T14" s="56">
        <v>13</v>
      </c>
      <c r="U14" s="143">
        <v>32</v>
      </c>
      <c r="V14" s="159"/>
      <c r="W14" s="159"/>
      <c r="X14" s="56">
        <v>13</v>
      </c>
      <c r="Y14" s="143">
        <v>32</v>
      </c>
      <c r="Z14" s="25"/>
      <c r="AA14" s="26"/>
      <c r="AB14" s="4">
        <f>G14+I14+K14+M14+O14+Q14+S14+AA14+U14+W14+Y14-U14-Y14</f>
        <v>213</v>
      </c>
      <c r="AC14" s="3">
        <f t="shared" si="0"/>
        <v>277</v>
      </c>
      <c r="AD14" s="23">
        <f t="shared" si="1"/>
        <v>12</v>
      </c>
      <c r="AE14" s="138">
        <v>7</v>
      </c>
    </row>
    <row r="15" spans="1:31" ht="16.5">
      <c r="A15" s="62" t="s">
        <v>866</v>
      </c>
      <c r="B15" s="65">
        <v>39161</v>
      </c>
      <c r="C15" s="62" t="s">
        <v>867</v>
      </c>
      <c r="D15" s="62"/>
      <c r="E15" s="62" t="s">
        <v>32</v>
      </c>
      <c r="F15" s="25"/>
      <c r="G15" s="26"/>
      <c r="H15" s="25">
        <v>9</v>
      </c>
      <c r="I15" s="26">
        <v>38</v>
      </c>
      <c r="J15" s="73"/>
      <c r="K15" s="74"/>
      <c r="L15" s="51">
        <v>3</v>
      </c>
      <c r="M15" s="27">
        <v>65</v>
      </c>
      <c r="N15" s="25">
        <v>4</v>
      </c>
      <c r="O15" s="26">
        <v>55</v>
      </c>
      <c r="P15" s="25"/>
      <c r="Q15" s="26"/>
      <c r="R15" s="73"/>
      <c r="S15" s="74"/>
      <c r="T15" s="56"/>
      <c r="U15" s="26"/>
      <c r="V15" s="159"/>
      <c r="W15" s="159"/>
      <c r="X15" s="56">
        <v>9</v>
      </c>
      <c r="Y15" s="26">
        <v>40</v>
      </c>
      <c r="Z15" s="25"/>
      <c r="AA15" s="26"/>
      <c r="AB15" s="4">
        <f t="shared" ref="AB15:AB46" si="2">G15+I15+K15+M15+O15+Q15+S15+AA15+U15+W15+Y15</f>
        <v>198</v>
      </c>
      <c r="AC15" s="3">
        <f t="shared" si="0"/>
        <v>198</v>
      </c>
      <c r="AD15" s="23">
        <f t="shared" si="1"/>
        <v>13</v>
      </c>
      <c r="AE15">
        <v>4</v>
      </c>
    </row>
    <row r="16" spans="1:31" ht="16.5">
      <c r="A16" s="62" t="s">
        <v>429</v>
      </c>
      <c r="B16" s="65">
        <v>39344</v>
      </c>
      <c r="C16" s="62" t="s">
        <v>87</v>
      </c>
      <c r="D16" s="62" t="s">
        <v>88</v>
      </c>
      <c r="E16" s="62" t="s">
        <v>328</v>
      </c>
      <c r="F16" s="66">
        <v>9</v>
      </c>
      <c r="G16" s="26">
        <v>40</v>
      </c>
      <c r="H16" s="25"/>
      <c r="I16" s="26"/>
      <c r="J16" s="73"/>
      <c r="K16" s="74"/>
      <c r="L16" s="51">
        <v>5</v>
      </c>
      <c r="M16" s="27">
        <v>50</v>
      </c>
      <c r="N16" s="25"/>
      <c r="O16" s="26"/>
      <c r="P16" s="25"/>
      <c r="Q16" s="26"/>
      <c r="R16" s="73"/>
      <c r="S16" s="74"/>
      <c r="T16" s="56">
        <v>4</v>
      </c>
      <c r="U16" s="26">
        <v>55</v>
      </c>
      <c r="V16" s="159"/>
      <c r="W16" s="159"/>
      <c r="X16" s="56">
        <v>6</v>
      </c>
      <c r="Y16" s="26">
        <v>46</v>
      </c>
      <c r="Z16" s="25"/>
      <c r="AA16" s="26"/>
      <c r="AB16" s="4">
        <f t="shared" si="2"/>
        <v>191</v>
      </c>
      <c r="AC16" s="3">
        <f t="shared" si="0"/>
        <v>191</v>
      </c>
      <c r="AD16" s="23">
        <f t="shared" si="1"/>
        <v>14</v>
      </c>
      <c r="AE16">
        <v>4</v>
      </c>
    </row>
    <row r="17" spans="1:31" ht="16.5">
      <c r="A17" s="62" t="s">
        <v>272</v>
      </c>
      <c r="B17" s="65">
        <v>39626</v>
      </c>
      <c r="C17" s="62" t="s">
        <v>247</v>
      </c>
      <c r="D17" s="62" t="s">
        <v>248</v>
      </c>
      <c r="E17" s="62" t="s">
        <v>246</v>
      </c>
      <c r="F17" s="66">
        <v>5</v>
      </c>
      <c r="G17" s="26">
        <v>50</v>
      </c>
      <c r="H17" s="25">
        <v>10</v>
      </c>
      <c r="I17" s="26">
        <v>36</v>
      </c>
      <c r="J17" s="73"/>
      <c r="K17" s="74"/>
      <c r="L17" s="51">
        <v>13</v>
      </c>
      <c r="M17" s="27">
        <v>34</v>
      </c>
      <c r="N17" s="25"/>
      <c r="O17" s="26"/>
      <c r="P17" s="25">
        <v>13</v>
      </c>
      <c r="Q17" s="26">
        <v>32</v>
      </c>
      <c r="R17" s="73"/>
      <c r="S17" s="74"/>
      <c r="T17" s="56">
        <v>21</v>
      </c>
      <c r="U17" s="26">
        <v>25</v>
      </c>
      <c r="V17" s="159"/>
      <c r="W17" s="159"/>
      <c r="X17" s="56"/>
      <c r="Y17" s="26"/>
      <c r="Z17" s="25"/>
      <c r="AA17" s="26"/>
      <c r="AB17" s="4">
        <f t="shared" si="2"/>
        <v>177</v>
      </c>
      <c r="AC17" s="3">
        <f t="shared" si="0"/>
        <v>177</v>
      </c>
      <c r="AD17" s="23">
        <f t="shared" si="1"/>
        <v>15</v>
      </c>
      <c r="AE17" s="138">
        <v>5</v>
      </c>
    </row>
    <row r="18" spans="1:31" ht="16.5">
      <c r="A18" s="62" t="s">
        <v>271</v>
      </c>
      <c r="B18" s="65">
        <v>39674</v>
      </c>
      <c r="C18" s="62" t="s">
        <v>244</v>
      </c>
      <c r="D18" s="62" t="s">
        <v>245</v>
      </c>
      <c r="E18" s="62" t="s">
        <v>246</v>
      </c>
      <c r="F18" s="66">
        <v>5</v>
      </c>
      <c r="G18" s="26">
        <v>50</v>
      </c>
      <c r="H18" s="25"/>
      <c r="I18" s="26"/>
      <c r="J18" s="73"/>
      <c r="K18" s="74"/>
      <c r="L18" s="51">
        <v>13</v>
      </c>
      <c r="M18" s="27">
        <v>34</v>
      </c>
      <c r="N18" s="25">
        <v>18</v>
      </c>
      <c r="O18" s="26">
        <v>26</v>
      </c>
      <c r="P18" s="25">
        <v>12</v>
      </c>
      <c r="Q18" s="26">
        <v>34</v>
      </c>
      <c r="R18" s="73"/>
      <c r="S18" s="74"/>
      <c r="T18" s="56"/>
      <c r="U18" s="26"/>
      <c r="V18" s="159"/>
      <c r="W18" s="159"/>
      <c r="X18" s="56">
        <v>18</v>
      </c>
      <c r="Y18" s="26">
        <v>26</v>
      </c>
      <c r="Z18" s="25"/>
      <c r="AA18" s="26"/>
      <c r="AB18" s="4">
        <f t="shared" si="2"/>
        <v>170</v>
      </c>
      <c r="AC18" s="3">
        <f t="shared" si="0"/>
        <v>170</v>
      </c>
      <c r="AD18" s="23">
        <f t="shared" si="1"/>
        <v>16</v>
      </c>
      <c r="AE18" s="138">
        <v>5</v>
      </c>
    </row>
    <row r="19" spans="1:31" ht="16.5">
      <c r="A19" s="62" t="s">
        <v>871</v>
      </c>
      <c r="B19" s="65">
        <v>39185</v>
      </c>
      <c r="C19" s="62" t="s">
        <v>870</v>
      </c>
      <c r="D19" s="62" t="s">
        <v>400</v>
      </c>
      <c r="E19" s="62" t="s">
        <v>250</v>
      </c>
      <c r="F19" s="66">
        <v>13</v>
      </c>
      <c r="G19" s="26">
        <v>32</v>
      </c>
      <c r="H19" s="25">
        <v>22</v>
      </c>
      <c r="I19" s="26">
        <v>24</v>
      </c>
      <c r="J19" s="73"/>
      <c r="K19" s="74"/>
      <c r="L19" s="51">
        <v>6</v>
      </c>
      <c r="M19" s="27">
        <v>46</v>
      </c>
      <c r="N19" s="25">
        <v>16</v>
      </c>
      <c r="O19" s="26">
        <v>28</v>
      </c>
      <c r="P19" s="25">
        <v>18</v>
      </c>
      <c r="Q19" s="26">
        <v>27</v>
      </c>
      <c r="R19" s="73"/>
      <c r="S19" s="74"/>
      <c r="T19" s="56"/>
      <c r="U19" s="26"/>
      <c r="V19" s="159"/>
      <c r="W19" s="159"/>
      <c r="X19" s="56"/>
      <c r="Y19" s="26"/>
      <c r="Z19" s="25"/>
      <c r="AA19" s="26"/>
      <c r="AB19" s="4">
        <f t="shared" si="2"/>
        <v>157</v>
      </c>
      <c r="AC19" s="3">
        <f t="shared" si="0"/>
        <v>157</v>
      </c>
      <c r="AD19" s="23">
        <f t="shared" si="1"/>
        <v>17</v>
      </c>
      <c r="AE19">
        <v>5</v>
      </c>
    </row>
    <row r="20" spans="1:31" ht="16.5">
      <c r="A20" s="62" t="s">
        <v>441</v>
      </c>
      <c r="B20" s="65">
        <v>39380</v>
      </c>
      <c r="C20" s="62" t="s">
        <v>90</v>
      </c>
      <c r="D20" s="62" t="s">
        <v>410</v>
      </c>
      <c r="E20" s="62" t="s">
        <v>241</v>
      </c>
      <c r="F20" s="66">
        <v>18</v>
      </c>
      <c r="G20" s="26">
        <v>26</v>
      </c>
      <c r="H20" s="25"/>
      <c r="I20" s="26"/>
      <c r="J20" s="73"/>
      <c r="K20" s="74"/>
      <c r="L20" s="51"/>
      <c r="M20" s="27"/>
      <c r="N20" s="25"/>
      <c r="O20" s="26"/>
      <c r="P20" s="25">
        <v>3</v>
      </c>
      <c r="Q20" s="26">
        <v>65</v>
      </c>
      <c r="R20" s="73"/>
      <c r="S20" s="74"/>
      <c r="T20" s="56"/>
      <c r="U20" s="26"/>
      <c r="V20" s="159"/>
      <c r="W20" s="159"/>
      <c r="X20" s="56">
        <v>4</v>
      </c>
      <c r="Y20" s="26">
        <v>55</v>
      </c>
      <c r="Z20" s="25"/>
      <c r="AA20" s="26"/>
      <c r="AB20" s="4">
        <f t="shared" si="2"/>
        <v>146</v>
      </c>
      <c r="AC20" s="3">
        <f t="shared" si="0"/>
        <v>146</v>
      </c>
      <c r="AD20" s="23">
        <f t="shared" si="1"/>
        <v>18</v>
      </c>
      <c r="AE20">
        <v>3</v>
      </c>
    </row>
    <row r="21" spans="1:31" ht="16.5">
      <c r="A21" s="62" t="s">
        <v>439</v>
      </c>
      <c r="B21" s="65">
        <v>39329</v>
      </c>
      <c r="C21" s="62" t="s">
        <v>92</v>
      </c>
      <c r="D21" s="62" t="s">
        <v>405</v>
      </c>
      <c r="E21" s="62" t="s">
        <v>371</v>
      </c>
      <c r="F21" s="66">
        <v>16</v>
      </c>
      <c r="G21" s="26">
        <v>28</v>
      </c>
      <c r="H21" s="25">
        <v>23</v>
      </c>
      <c r="I21" s="26">
        <v>23</v>
      </c>
      <c r="J21" s="73"/>
      <c r="K21" s="74"/>
      <c r="L21" s="51">
        <v>19</v>
      </c>
      <c r="M21" s="27">
        <v>28</v>
      </c>
      <c r="N21" s="25"/>
      <c r="O21" s="26"/>
      <c r="P21" s="25">
        <v>11</v>
      </c>
      <c r="Q21" s="26">
        <v>36</v>
      </c>
      <c r="R21" s="73"/>
      <c r="S21" s="74"/>
      <c r="T21" s="56">
        <v>16</v>
      </c>
      <c r="U21" s="26">
        <v>29</v>
      </c>
      <c r="V21" s="159"/>
      <c r="W21" s="159"/>
      <c r="X21" s="56"/>
      <c r="Y21" s="26"/>
      <c r="Z21" s="25"/>
      <c r="AA21" s="26"/>
      <c r="AB21" s="4">
        <f t="shared" si="2"/>
        <v>144</v>
      </c>
      <c r="AC21" s="3">
        <f t="shared" si="0"/>
        <v>144</v>
      </c>
      <c r="AD21" s="23">
        <f t="shared" si="1"/>
        <v>19</v>
      </c>
      <c r="AE21" s="138">
        <v>5</v>
      </c>
    </row>
    <row r="22" spans="1:31" ht="16.5">
      <c r="A22" s="62" t="s">
        <v>436</v>
      </c>
      <c r="B22" s="65">
        <v>39713</v>
      </c>
      <c r="C22" s="62" t="s">
        <v>178</v>
      </c>
      <c r="D22" s="62" t="s">
        <v>399</v>
      </c>
      <c r="E22" s="62" t="s">
        <v>250</v>
      </c>
      <c r="F22" s="66">
        <v>13</v>
      </c>
      <c r="G22" s="26">
        <v>32</v>
      </c>
      <c r="H22" s="25">
        <v>12</v>
      </c>
      <c r="I22" s="26">
        <v>32</v>
      </c>
      <c r="J22" s="73"/>
      <c r="K22" s="74"/>
      <c r="L22" s="51">
        <v>6</v>
      </c>
      <c r="M22" s="27">
        <v>46</v>
      </c>
      <c r="N22" s="25">
        <v>13</v>
      </c>
      <c r="O22" s="26">
        <v>32</v>
      </c>
      <c r="P22" s="25"/>
      <c r="Q22" s="26"/>
      <c r="R22" s="73"/>
      <c r="S22" s="74"/>
      <c r="T22" s="56"/>
      <c r="U22" s="26"/>
      <c r="V22" s="159"/>
      <c r="W22" s="159"/>
      <c r="X22" s="56"/>
      <c r="Y22" s="26"/>
      <c r="Z22" s="25"/>
      <c r="AA22" s="26"/>
      <c r="AB22" s="4">
        <f t="shared" si="2"/>
        <v>142</v>
      </c>
      <c r="AC22" s="3">
        <f t="shared" si="0"/>
        <v>142</v>
      </c>
      <c r="AD22" s="23">
        <f t="shared" si="1"/>
        <v>20</v>
      </c>
      <c r="AE22">
        <v>4</v>
      </c>
    </row>
    <row r="23" spans="1:31" ht="16.5">
      <c r="A23" s="62" t="s">
        <v>267</v>
      </c>
      <c r="B23" s="65">
        <v>39631</v>
      </c>
      <c r="C23" s="62" t="s">
        <v>237</v>
      </c>
      <c r="D23" s="62" t="s">
        <v>88</v>
      </c>
      <c r="E23" s="62" t="s">
        <v>238</v>
      </c>
      <c r="F23" s="66">
        <v>3</v>
      </c>
      <c r="G23" s="26">
        <v>65</v>
      </c>
      <c r="H23" s="25"/>
      <c r="I23" s="26"/>
      <c r="J23" s="73"/>
      <c r="K23" s="74"/>
      <c r="L23" s="51">
        <v>5</v>
      </c>
      <c r="M23" s="27">
        <v>50</v>
      </c>
      <c r="N23" s="25"/>
      <c r="O23" s="26"/>
      <c r="P23" s="25"/>
      <c r="Q23" s="26"/>
      <c r="R23" s="73"/>
      <c r="S23" s="74"/>
      <c r="T23" s="56">
        <v>19</v>
      </c>
      <c r="U23" s="26">
        <v>26</v>
      </c>
      <c r="V23" s="159"/>
      <c r="W23" s="159"/>
      <c r="X23" s="56"/>
      <c r="Y23" s="26"/>
      <c r="Z23" s="25"/>
      <c r="AA23" s="26"/>
      <c r="AB23" s="4">
        <f t="shared" si="2"/>
        <v>141</v>
      </c>
      <c r="AC23" s="3">
        <f t="shared" si="0"/>
        <v>141</v>
      </c>
      <c r="AD23" s="23">
        <f t="shared" si="1"/>
        <v>21</v>
      </c>
      <c r="AE23">
        <v>3</v>
      </c>
    </row>
    <row r="24" spans="1:31" ht="16.5">
      <c r="A24" s="62" t="s">
        <v>432</v>
      </c>
      <c r="B24" s="65">
        <v>39457</v>
      </c>
      <c r="C24" s="62" t="s">
        <v>403</v>
      </c>
      <c r="D24" s="62" t="s">
        <v>376</v>
      </c>
      <c r="E24" s="62" t="s">
        <v>250</v>
      </c>
      <c r="F24" s="66">
        <v>15</v>
      </c>
      <c r="G24" s="26">
        <v>29</v>
      </c>
      <c r="H24" s="25">
        <v>7</v>
      </c>
      <c r="I24" s="26">
        <v>42</v>
      </c>
      <c r="J24" s="73"/>
      <c r="K24" s="74"/>
      <c r="L24" s="51">
        <v>7</v>
      </c>
      <c r="M24" s="27">
        <v>44</v>
      </c>
      <c r="N24" s="25">
        <v>19</v>
      </c>
      <c r="O24" s="26">
        <v>25</v>
      </c>
      <c r="P24" s="25"/>
      <c r="Q24" s="26"/>
      <c r="R24" s="73"/>
      <c r="S24" s="74"/>
      <c r="T24" s="56"/>
      <c r="U24" s="26"/>
      <c r="V24" s="159"/>
      <c r="W24" s="159"/>
      <c r="X24" s="56"/>
      <c r="Y24" s="26"/>
      <c r="Z24" s="25"/>
      <c r="AA24" s="26"/>
      <c r="AB24" s="4">
        <f t="shared" si="2"/>
        <v>140</v>
      </c>
      <c r="AC24" s="3">
        <f t="shared" si="0"/>
        <v>140</v>
      </c>
      <c r="AD24" s="23">
        <f t="shared" si="1"/>
        <v>22</v>
      </c>
      <c r="AE24">
        <v>4</v>
      </c>
    </row>
    <row r="25" spans="1:31" ht="16.5">
      <c r="A25" s="62" t="s">
        <v>265</v>
      </c>
      <c r="B25" s="65">
        <v>39464</v>
      </c>
      <c r="C25" s="62" t="s">
        <v>232</v>
      </c>
      <c r="D25" s="62" t="s">
        <v>50</v>
      </c>
      <c r="E25" s="62" t="s">
        <v>233</v>
      </c>
      <c r="F25" s="66">
        <v>2</v>
      </c>
      <c r="G25" s="26">
        <v>80</v>
      </c>
      <c r="H25" s="25"/>
      <c r="I25" s="26"/>
      <c r="J25" s="73"/>
      <c r="K25" s="74"/>
      <c r="L25" s="51">
        <v>17</v>
      </c>
      <c r="M25" s="27">
        <v>30</v>
      </c>
      <c r="N25" s="25"/>
      <c r="O25" s="26"/>
      <c r="P25" s="25">
        <v>17</v>
      </c>
      <c r="Q25" s="26">
        <v>28</v>
      </c>
      <c r="R25" s="73"/>
      <c r="S25" s="74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138</v>
      </c>
      <c r="AC25" s="3">
        <f t="shared" si="0"/>
        <v>138</v>
      </c>
      <c r="AD25" s="23">
        <f t="shared" si="1"/>
        <v>23</v>
      </c>
      <c r="AE25">
        <v>3</v>
      </c>
    </row>
    <row r="26" spans="1:31" ht="16.5">
      <c r="A26" s="62" t="s">
        <v>423</v>
      </c>
      <c r="B26" s="65">
        <v>39147</v>
      </c>
      <c r="C26" s="62" t="s">
        <v>169</v>
      </c>
      <c r="D26" s="62" t="s">
        <v>384</v>
      </c>
      <c r="E26" s="62" t="s">
        <v>229</v>
      </c>
      <c r="F26" s="66">
        <v>6</v>
      </c>
      <c r="G26" s="26">
        <v>46</v>
      </c>
      <c r="H26" s="25"/>
      <c r="I26" s="26"/>
      <c r="J26" s="73"/>
      <c r="K26" s="74"/>
      <c r="L26" s="51">
        <v>16</v>
      </c>
      <c r="M26" s="27">
        <v>29</v>
      </c>
      <c r="N26" s="25">
        <v>14</v>
      </c>
      <c r="O26" s="26">
        <v>30</v>
      </c>
      <c r="P26" s="25"/>
      <c r="Q26" s="26"/>
      <c r="R26" s="73"/>
      <c r="S26" s="74"/>
      <c r="T26" s="56">
        <v>14</v>
      </c>
      <c r="U26" s="26">
        <v>30</v>
      </c>
      <c r="V26" s="159"/>
      <c r="W26" s="159"/>
      <c r="X26" s="56"/>
      <c r="Y26" s="26"/>
      <c r="Z26" s="25"/>
      <c r="AA26" s="26"/>
      <c r="AB26" s="4">
        <f t="shared" si="2"/>
        <v>135</v>
      </c>
      <c r="AC26" s="3">
        <f t="shared" si="0"/>
        <v>135</v>
      </c>
      <c r="AD26" s="23">
        <f t="shared" si="1"/>
        <v>24</v>
      </c>
      <c r="AE26">
        <v>4</v>
      </c>
    </row>
    <row r="27" spans="1:31" ht="16.5">
      <c r="A27" s="81" t="s">
        <v>827</v>
      </c>
      <c r="B27" s="82">
        <v>39701</v>
      </c>
      <c r="C27" s="81" t="s">
        <v>828</v>
      </c>
      <c r="D27" s="81" t="s">
        <v>829</v>
      </c>
      <c r="E27" s="81" t="s">
        <v>797</v>
      </c>
      <c r="F27" s="25"/>
      <c r="G27" s="26"/>
      <c r="H27" s="25">
        <v>1</v>
      </c>
      <c r="I27" s="26">
        <v>100</v>
      </c>
      <c r="J27" s="73"/>
      <c r="K27" s="74"/>
      <c r="L27" s="51"/>
      <c r="M27" s="27"/>
      <c r="N27" s="25"/>
      <c r="O27" s="26"/>
      <c r="P27" s="25"/>
      <c r="Q27" s="26"/>
      <c r="R27" s="73"/>
      <c r="S27" s="74"/>
      <c r="T27" s="56"/>
      <c r="U27" s="26"/>
      <c r="V27" s="159"/>
      <c r="W27" s="159"/>
      <c r="X27" s="56"/>
      <c r="Y27" s="26"/>
      <c r="Z27" s="25"/>
      <c r="AA27" s="26"/>
      <c r="AB27" s="4">
        <f t="shared" si="2"/>
        <v>100</v>
      </c>
      <c r="AC27" s="3">
        <f t="shared" si="0"/>
        <v>100</v>
      </c>
      <c r="AD27" s="23">
        <f t="shared" si="1"/>
        <v>25</v>
      </c>
      <c r="AE27">
        <v>1</v>
      </c>
    </row>
    <row r="28" spans="1:31" ht="16.5">
      <c r="A28" s="62" t="s">
        <v>277</v>
      </c>
      <c r="B28" s="65">
        <v>39671</v>
      </c>
      <c r="C28" s="62" t="s">
        <v>254</v>
      </c>
      <c r="D28" s="62" t="s">
        <v>255</v>
      </c>
      <c r="E28" s="62" t="s">
        <v>241</v>
      </c>
      <c r="F28" s="66">
        <v>8</v>
      </c>
      <c r="G28" s="26">
        <v>42</v>
      </c>
      <c r="H28" s="25"/>
      <c r="I28" s="26"/>
      <c r="J28" s="73"/>
      <c r="K28" s="74"/>
      <c r="L28" s="51"/>
      <c r="M28" s="27"/>
      <c r="N28" s="25"/>
      <c r="O28" s="26"/>
      <c r="P28" s="25">
        <v>19</v>
      </c>
      <c r="Q28" s="26">
        <v>26</v>
      </c>
      <c r="R28" s="73"/>
      <c r="S28" s="74"/>
      <c r="T28" s="56"/>
      <c r="U28" s="26"/>
      <c r="V28" s="159"/>
      <c r="W28" s="159"/>
      <c r="X28" s="56">
        <v>16</v>
      </c>
      <c r="Y28" s="26">
        <v>28</v>
      </c>
      <c r="Z28" s="25"/>
      <c r="AA28" s="26"/>
      <c r="AB28" s="4">
        <f t="shared" si="2"/>
        <v>96</v>
      </c>
      <c r="AC28" s="3">
        <f t="shared" si="0"/>
        <v>96</v>
      </c>
      <c r="AD28" s="23">
        <f t="shared" si="1"/>
        <v>26</v>
      </c>
      <c r="AE28">
        <v>3</v>
      </c>
    </row>
    <row r="29" spans="1:31" ht="16.5">
      <c r="A29" s="62" t="s">
        <v>278</v>
      </c>
      <c r="B29" s="65">
        <v>39671</v>
      </c>
      <c r="C29" s="62" t="s">
        <v>254</v>
      </c>
      <c r="D29" s="62" t="s">
        <v>256</v>
      </c>
      <c r="E29" s="62" t="s">
        <v>241</v>
      </c>
      <c r="F29" s="66">
        <v>8</v>
      </c>
      <c r="G29" s="26">
        <v>42</v>
      </c>
      <c r="H29" s="25"/>
      <c r="I29" s="26"/>
      <c r="J29" s="73"/>
      <c r="K29" s="74"/>
      <c r="L29" s="51"/>
      <c r="M29" s="27"/>
      <c r="N29" s="25"/>
      <c r="O29" s="26"/>
      <c r="P29" s="25">
        <v>22</v>
      </c>
      <c r="Q29" s="26">
        <v>23</v>
      </c>
      <c r="R29" s="73"/>
      <c r="S29" s="74"/>
      <c r="T29" s="56"/>
      <c r="U29" s="26"/>
      <c r="V29" s="159"/>
      <c r="W29" s="159"/>
      <c r="X29" s="56">
        <v>14</v>
      </c>
      <c r="Y29" s="26">
        <v>30</v>
      </c>
      <c r="Z29" s="25"/>
      <c r="AA29" s="26"/>
      <c r="AB29" s="4">
        <f t="shared" si="2"/>
        <v>95</v>
      </c>
      <c r="AC29" s="3">
        <f t="shared" si="0"/>
        <v>95</v>
      </c>
      <c r="AD29" s="23">
        <f t="shared" si="1"/>
        <v>27</v>
      </c>
      <c r="AE29">
        <v>3</v>
      </c>
    </row>
    <row r="30" spans="1:31" ht="16.5">
      <c r="A30" s="62" t="s">
        <v>428</v>
      </c>
      <c r="B30" s="65">
        <v>39259</v>
      </c>
      <c r="C30" s="62" t="s">
        <v>390</v>
      </c>
      <c r="D30" s="62" t="s">
        <v>147</v>
      </c>
      <c r="E30" s="62" t="s">
        <v>328</v>
      </c>
      <c r="F30" s="66">
        <v>9</v>
      </c>
      <c r="G30" s="26">
        <v>40</v>
      </c>
      <c r="H30" s="25">
        <v>24</v>
      </c>
      <c r="I30" s="26">
        <v>22</v>
      </c>
      <c r="J30" s="73"/>
      <c r="K30" s="74"/>
      <c r="L30" s="51"/>
      <c r="M30" s="27"/>
      <c r="N30" s="25">
        <v>15</v>
      </c>
      <c r="O30" s="26">
        <v>29</v>
      </c>
      <c r="P30" s="25"/>
      <c r="Q30" s="26"/>
      <c r="R30" s="73"/>
      <c r="S30" s="74"/>
      <c r="T30" s="56"/>
      <c r="U30" s="26"/>
      <c r="V30" s="159"/>
      <c r="W30" s="159"/>
      <c r="X30" s="56"/>
      <c r="Y30" s="26"/>
      <c r="Z30" s="25"/>
      <c r="AA30" s="26"/>
      <c r="AB30" s="4">
        <f t="shared" si="2"/>
        <v>91</v>
      </c>
      <c r="AC30" s="3">
        <f t="shared" si="0"/>
        <v>91</v>
      </c>
      <c r="AD30" s="23">
        <f t="shared" si="1"/>
        <v>28</v>
      </c>
      <c r="AE30">
        <v>3</v>
      </c>
    </row>
    <row r="31" spans="1:31" ht="16.5">
      <c r="A31" s="62" t="s">
        <v>432</v>
      </c>
      <c r="B31" s="65">
        <v>39324</v>
      </c>
      <c r="C31" s="62" t="s">
        <v>393</v>
      </c>
      <c r="D31" s="62" t="s">
        <v>394</v>
      </c>
      <c r="E31" s="62" t="s">
        <v>229</v>
      </c>
      <c r="F31" s="66">
        <v>11</v>
      </c>
      <c r="G31" s="26">
        <v>36</v>
      </c>
      <c r="H31" s="25"/>
      <c r="I31" s="26"/>
      <c r="J31" s="73"/>
      <c r="K31" s="74"/>
      <c r="L31" s="51">
        <v>21</v>
      </c>
      <c r="M31" s="27">
        <v>26</v>
      </c>
      <c r="N31" s="25"/>
      <c r="O31" s="26"/>
      <c r="P31" s="25"/>
      <c r="Q31" s="26"/>
      <c r="R31" s="73"/>
      <c r="S31" s="74"/>
      <c r="T31" s="56">
        <v>17</v>
      </c>
      <c r="U31" s="26">
        <v>28</v>
      </c>
      <c r="V31" s="159"/>
      <c r="W31" s="159"/>
      <c r="X31" s="56"/>
      <c r="Y31" s="26"/>
      <c r="Z31" s="25"/>
      <c r="AA31" s="26"/>
      <c r="AB31" s="4">
        <f t="shared" si="2"/>
        <v>90</v>
      </c>
      <c r="AC31" s="3">
        <f t="shared" si="0"/>
        <v>90</v>
      </c>
      <c r="AD31" s="23">
        <f t="shared" si="1"/>
        <v>29</v>
      </c>
      <c r="AE31">
        <v>3</v>
      </c>
    </row>
    <row r="32" spans="1:31" ht="16.5">
      <c r="A32" s="62" t="s">
        <v>437</v>
      </c>
      <c r="B32" s="65">
        <v>39360</v>
      </c>
      <c r="C32" s="62" t="s">
        <v>170</v>
      </c>
      <c r="D32" s="62" t="s">
        <v>401</v>
      </c>
      <c r="E32" s="62" t="s">
        <v>371</v>
      </c>
      <c r="F32" s="66">
        <v>14</v>
      </c>
      <c r="G32" s="26">
        <v>30</v>
      </c>
      <c r="H32" s="25">
        <v>21</v>
      </c>
      <c r="I32" s="26">
        <v>25</v>
      </c>
      <c r="J32" s="73"/>
      <c r="K32" s="74"/>
      <c r="L32" s="51">
        <v>14</v>
      </c>
      <c r="M32" s="27">
        <v>32</v>
      </c>
      <c r="N32" s="25"/>
      <c r="O32" s="26"/>
      <c r="P32" s="25"/>
      <c r="Q32" s="26"/>
      <c r="R32" s="73"/>
      <c r="S32" s="74"/>
      <c r="T32" s="56"/>
      <c r="U32" s="26"/>
      <c r="V32" s="159"/>
      <c r="W32" s="159"/>
      <c r="X32" s="56"/>
      <c r="Y32" s="26"/>
      <c r="Z32" s="25"/>
      <c r="AA32" s="26"/>
      <c r="AB32" s="4">
        <f t="shared" si="2"/>
        <v>87</v>
      </c>
      <c r="AC32" s="3">
        <f t="shared" si="0"/>
        <v>87</v>
      </c>
      <c r="AD32" s="23">
        <f t="shared" si="1"/>
        <v>30</v>
      </c>
      <c r="AE32">
        <v>3</v>
      </c>
    </row>
    <row r="33" spans="1:31" ht="16.5">
      <c r="A33" s="62" t="s">
        <v>424</v>
      </c>
      <c r="B33" s="65">
        <v>39497</v>
      </c>
      <c r="C33" s="62" t="s">
        <v>385</v>
      </c>
      <c r="D33" s="62" t="s">
        <v>386</v>
      </c>
      <c r="E33" s="62" t="s">
        <v>250</v>
      </c>
      <c r="F33" s="66">
        <v>7</v>
      </c>
      <c r="G33" s="26">
        <v>44</v>
      </c>
      <c r="H33" s="25">
        <v>8</v>
      </c>
      <c r="I33" s="26">
        <v>40</v>
      </c>
      <c r="J33" s="73"/>
      <c r="K33" s="74"/>
      <c r="L33" s="51"/>
      <c r="M33" s="27"/>
      <c r="N33" s="25"/>
      <c r="O33" s="26"/>
      <c r="P33" s="25"/>
      <c r="Q33" s="26"/>
      <c r="R33" s="73"/>
      <c r="S33" s="74"/>
      <c r="T33" s="56"/>
      <c r="U33" s="26"/>
      <c r="V33" s="159"/>
      <c r="W33" s="159"/>
      <c r="X33" s="56"/>
      <c r="Y33" s="26"/>
      <c r="Z33" s="25"/>
      <c r="AA33" s="26"/>
      <c r="AB33" s="4">
        <f t="shared" si="2"/>
        <v>84</v>
      </c>
      <c r="AC33" s="3">
        <f t="shared" si="0"/>
        <v>84</v>
      </c>
      <c r="AD33" s="23">
        <f t="shared" si="1"/>
        <v>31</v>
      </c>
      <c r="AE33">
        <v>2</v>
      </c>
    </row>
    <row r="34" spans="1:31" ht="16.5">
      <c r="A34" s="62"/>
      <c r="B34" s="65">
        <v>39393</v>
      </c>
      <c r="C34" s="17" t="s">
        <v>1471</v>
      </c>
      <c r="D34" s="17" t="s">
        <v>1489</v>
      </c>
      <c r="E34" s="16" t="s">
        <v>1490</v>
      </c>
      <c r="F34" s="25"/>
      <c r="G34" s="26"/>
      <c r="H34" s="25"/>
      <c r="I34" s="26"/>
      <c r="J34" s="73"/>
      <c r="K34" s="74"/>
      <c r="L34" s="51"/>
      <c r="M34" s="27"/>
      <c r="N34" s="25"/>
      <c r="O34" s="26"/>
      <c r="P34" s="25"/>
      <c r="Q34" s="26"/>
      <c r="R34" s="73"/>
      <c r="S34" s="74"/>
      <c r="T34" s="56"/>
      <c r="U34" s="26"/>
      <c r="V34" s="159"/>
      <c r="W34" s="159"/>
      <c r="X34" s="56">
        <v>2</v>
      </c>
      <c r="Y34" s="26">
        <v>80</v>
      </c>
      <c r="Z34" s="25"/>
      <c r="AA34" s="26"/>
      <c r="AB34" s="4">
        <f t="shared" si="2"/>
        <v>80</v>
      </c>
      <c r="AC34" s="3">
        <f t="shared" si="0"/>
        <v>80</v>
      </c>
      <c r="AD34" s="23">
        <f t="shared" si="1"/>
        <v>32</v>
      </c>
      <c r="AE34">
        <v>1</v>
      </c>
    </row>
    <row r="35" spans="1:31" ht="16.5">
      <c r="A35" s="62" t="s">
        <v>198</v>
      </c>
      <c r="B35" s="65">
        <v>39323</v>
      </c>
      <c r="C35" s="62" t="s">
        <v>411</v>
      </c>
      <c r="D35" s="62" t="s">
        <v>412</v>
      </c>
      <c r="E35" s="62" t="s">
        <v>241</v>
      </c>
      <c r="F35" s="66">
        <v>18</v>
      </c>
      <c r="G35" s="26">
        <v>26</v>
      </c>
      <c r="H35" s="25"/>
      <c r="I35" s="26"/>
      <c r="J35" s="73"/>
      <c r="K35" s="74"/>
      <c r="L35" s="51"/>
      <c r="M35" s="27"/>
      <c r="N35" s="25"/>
      <c r="O35" s="26"/>
      <c r="P35" s="25">
        <v>20</v>
      </c>
      <c r="Q35" s="26">
        <v>25</v>
      </c>
      <c r="R35" s="73"/>
      <c r="S35" s="74"/>
      <c r="T35" s="56"/>
      <c r="U35" s="26"/>
      <c r="V35" s="159"/>
      <c r="W35" s="159"/>
      <c r="X35" s="56">
        <v>15</v>
      </c>
      <c r="Y35" s="26">
        <v>29</v>
      </c>
      <c r="Z35" s="25"/>
      <c r="AA35" s="26"/>
      <c r="AB35" s="4">
        <f t="shared" si="2"/>
        <v>80</v>
      </c>
      <c r="AC35" s="3">
        <f t="shared" ref="AC35:AC66" si="3">G35+I35+K35+M35+O35+Q35+S35+AA35+U35+W35+Y35</f>
        <v>80</v>
      </c>
      <c r="AD35" s="23">
        <f t="shared" si="1"/>
        <v>33</v>
      </c>
      <c r="AE35">
        <v>3</v>
      </c>
    </row>
    <row r="36" spans="1:31" ht="16.5">
      <c r="A36" s="62" t="s">
        <v>1174</v>
      </c>
      <c r="B36" s="62">
        <v>2008</v>
      </c>
      <c r="C36" s="96" t="s">
        <v>1175</v>
      </c>
      <c r="D36" s="17" t="s">
        <v>1176</v>
      </c>
      <c r="E36" s="16" t="s">
        <v>229</v>
      </c>
      <c r="F36" s="25"/>
      <c r="G36" s="26"/>
      <c r="H36" s="25"/>
      <c r="I36" s="26"/>
      <c r="J36" s="73"/>
      <c r="K36" s="74"/>
      <c r="L36" s="51">
        <v>20</v>
      </c>
      <c r="M36" s="27">
        <v>27</v>
      </c>
      <c r="N36" s="25">
        <v>20</v>
      </c>
      <c r="O36" s="26">
        <v>24</v>
      </c>
      <c r="P36" s="25"/>
      <c r="Q36" s="26"/>
      <c r="R36" s="73"/>
      <c r="S36" s="74"/>
      <c r="T36" s="56">
        <v>18</v>
      </c>
      <c r="U36" s="26">
        <v>27</v>
      </c>
      <c r="V36" s="159"/>
      <c r="W36" s="159"/>
      <c r="X36" s="56"/>
      <c r="Y36" s="26"/>
      <c r="Z36" s="25"/>
      <c r="AA36" s="26"/>
      <c r="AB36" s="4">
        <f t="shared" si="2"/>
        <v>78</v>
      </c>
      <c r="AC36" s="3">
        <f t="shared" si="3"/>
        <v>78</v>
      </c>
      <c r="AD36" s="23">
        <f t="shared" ref="AD36:AD67" si="4">AD35+1</f>
        <v>34</v>
      </c>
      <c r="AE36">
        <v>3</v>
      </c>
    </row>
    <row r="37" spans="1:31" ht="16.5">
      <c r="A37" s="62"/>
      <c r="B37" s="62"/>
      <c r="C37" s="62" t="s">
        <v>288</v>
      </c>
      <c r="D37" s="62" t="s">
        <v>404</v>
      </c>
      <c r="E37" s="62" t="s">
        <v>250</v>
      </c>
      <c r="F37" s="66">
        <v>15</v>
      </c>
      <c r="G37" s="26">
        <v>29</v>
      </c>
      <c r="H37" s="25"/>
      <c r="I37" s="26"/>
      <c r="J37" s="73"/>
      <c r="K37" s="74"/>
      <c r="L37" s="51">
        <v>12</v>
      </c>
      <c r="M37" s="27">
        <v>36</v>
      </c>
      <c r="N37" s="25"/>
      <c r="O37" s="26"/>
      <c r="P37" s="25"/>
      <c r="Q37" s="26"/>
      <c r="R37" s="73"/>
      <c r="S37" s="74"/>
      <c r="T37" s="56"/>
      <c r="U37" s="26"/>
      <c r="V37" s="159"/>
      <c r="W37" s="159"/>
      <c r="X37" s="56"/>
      <c r="Y37" s="26"/>
      <c r="Z37" s="25"/>
      <c r="AA37" s="26"/>
      <c r="AB37" s="4">
        <f t="shared" si="2"/>
        <v>65</v>
      </c>
      <c r="AC37" s="3">
        <f t="shared" si="3"/>
        <v>65</v>
      </c>
      <c r="AD37" s="23">
        <f t="shared" si="4"/>
        <v>35</v>
      </c>
      <c r="AE37">
        <v>2</v>
      </c>
    </row>
    <row r="38" spans="1:31" ht="16.5">
      <c r="A38" s="62" t="s">
        <v>1165</v>
      </c>
      <c r="B38" s="38">
        <v>2007</v>
      </c>
      <c r="C38" s="96" t="s">
        <v>1166</v>
      </c>
      <c r="D38" s="17" t="s">
        <v>896</v>
      </c>
      <c r="E38" s="16" t="s">
        <v>32</v>
      </c>
      <c r="F38" s="25"/>
      <c r="G38" s="26"/>
      <c r="H38" s="25"/>
      <c r="I38" s="26"/>
      <c r="J38" s="73"/>
      <c r="K38" s="74"/>
      <c r="L38" s="51">
        <v>14</v>
      </c>
      <c r="M38" s="27">
        <v>32</v>
      </c>
      <c r="N38" s="25">
        <v>17</v>
      </c>
      <c r="O38" s="26">
        <v>27</v>
      </c>
      <c r="P38" s="25"/>
      <c r="Q38" s="26"/>
      <c r="R38" s="73"/>
      <c r="S38" s="74"/>
      <c r="T38" s="56"/>
      <c r="U38" s="26"/>
      <c r="V38" s="159"/>
      <c r="W38" s="159"/>
      <c r="X38" s="56"/>
      <c r="Y38" s="26"/>
      <c r="Z38" s="25"/>
      <c r="AA38" s="26"/>
      <c r="AB38" s="4">
        <f t="shared" si="2"/>
        <v>59</v>
      </c>
      <c r="AC38" s="3">
        <f t="shared" si="3"/>
        <v>59</v>
      </c>
      <c r="AD38" s="23">
        <f t="shared" si="4"/>
        <v>36</v>
      </c>
      <c r="AE38">
        <v>2</v>
      </c>
    </row>
    <row r="39" spans="1:31" ht="16.5">
      <c r="A39" s="62" t="s">
        <v>844</v>
      </c>
      <c r="B39" s="80" t="s">
        <v>845</v>
      </c>
      <c r="C39" s="62" t="s">
        <v>847</v>
      </c>
      <c r="D39" s="62" t="s">
        <v>848</v>
      </c>
      <c r="E39" s="62" t="s">
        <v>43</v>
      </c>
      <c r="F39" s="25"/>
      <c r="G39" s="26"/>
      <c r="H39" s="25">
        <v>21</v>
      </c>
      <c r="I39" s="26">
        <v>25</v>
      </c>
      <c r="J39" s="73"/>
      <c r="K39" s="74"/>
      <c r="L39" s="51">
        <v>17</v>
      </c>
      <c r="M39" s="27">
        <v>30</v>
      </c>
      <c r="N39" s="25"/>
      <c r="O39" s="26"/>
      <c r="P39" s="25"/>
      <c r="Q39" s="26"/>
      <c r="R39" s="73"/>
      <c r="S39" s="74"/>
      <c r="T39" s="56"/>
      <c r="U39" s="26"/>
      <c r="V39" s="159"/>
      <c r="W39" s="159"/>
      <c r="X39" s="56"/>
      <c r="Y39" s="26"/>
      <c r="Z39" s="25"/>
      <c r="AA39" s="26"/>
      <c r="AB39" s="4">
        <f t="shared" si="2"/>
        <v>55</v>
      </c>
      <c r="AC39" s="3">
        <f t="shared" si="3"/>
        <v>55</v>
      </c>
      <c r="AD39" s="23">
        <f t="shared" si="4"/>
        <v>37</v>
      </c>
      <c r="AE39">
        <v>3</v>
      </c>
    </row>
    <row r="40" spans="1:31" ht="16.5">
      <c r="A40" s="81" t="s">
        <v>830</v>
      </c>
      <c r="B40" s="83" t="s">
        <v>831</v>
      </c>
      <c r="C40" s="81" t="s">
        <v>832</v>
      </c>
      <c r="D40" s="81" t="s">
        <v>833</v>
      </c>
      <c r="E40" s="81" t="s">
        <v>797</v>
      </c>
      <c r="F40" s="25"/>
      <c r="G40" s="26"/>
      <c r="H40" s="25">
        <v>3</v>
      </c>
      <c r="I40" s="26">
        <v>55</v>
      </c>
      <c r="J40" s="73"/>
      <c r="K40" s="74"/>
      <c r="L40" s="51"/>
      <c r="M40" s="27"/>
      <c r="N40" s="25"/>
      <c r="O40" s="26"/>
      <c r="P40" s="25"/>
      <c r="Q40" s="26"/>
      <c r="R40" s="73"/>
      <c r="S40" s="74"/>
      <c r="T40" s="56"/>
      <c r="U40" s="26"/>
      <c r="V40" s="159"/>
      <c r="W40" s="159"/>
      <c r="X40" s="56"/>
      <c r="Y40" s="26"/>
      <c r="Z40" s="25"/>
      <c r="AA40" s="26"/>
      <c r="AB40" s="4">
        <f t="shared" si="2"/>
        <v>55</v>
      </c>
      <c r="AC40" s="3">
        <f t="shared" si="3"/>
        <v>55</v>
      </c>
      <c r="AD40" s="23">
        <f t="shared" si="4"/>
        <v>38</v>
      </c>
      <c r="AE40">
        <v>1</v>
      </c>
    </row>
    <row r="41" spans="1:31" ht="16.5">
      <c r="A41" s="62" t="s">
        <v>270</v>
      </c>
      <c r="B41" s="65">
        <v>39569</v>
      </c>
      <c r="C41" s="62" t="s">
        <v>242</v>
      </c>
      <c r="D41" s="62" t="s">
        <v>243</v>
      </c>
      <c r="E41" s="62" t="s">
        <v>241</v>
      </c>
      <c r="F41" s="66">
        <v>4</v>
      </c>
      <c r="G41" s="26">
        <v>55</v>
      </c>
      <c r="H41" s="25"/>
      <c r="I41" s="26"/>
      <c r="J41" s="73"/>
      <c r="K41" s="74"/>
      <c r="L41" s="51"/>
      <c r="M41" s="27"/>
      <c r="N41" s="25"/>
      <c r="O41" s="26"/>
      <c r="P41" s="25"/>
      <c r="Q41" s="26"/>
      <c r="R41" s="73"/>
      <c r="S41" s="74"/>
      <c r="T41" s="56"/>
      <c r="U41" s="26"/>
      <c r="V41" s="159"/>
      <c r="W41" s="159"/>
      <c r="X41" s="56"/>
      <c r="Y41" s="26"/>
      <c r="Z41" s="25"/>
      <c r="AA41" s="26"/>
      <c r="AB41" s="4">
        <f t="shared" si="2"/>
        <v>55</v>
      </c>
      <c r="AC41" s="3">
        <f t="shared" si="3"/>
        <v>55</v>
      </c>
      <c r="AD41" s="23">
        <f t="shared" si="4"/>
        <v>39</v>
      </c>
      <c r="AE41">
        <v>1</v>
      </c>
    </row>
    <row r="42" spans="1:31" ht="16.5">
      <c r="A42" s="62" t="s">
        <v>835</v>
      </c>
      <c r="B42" s="80" t="s">
        <v>836</v>
      </c>
      <c r="C42" s="62" t="s">
        <v>839</v>
      </c>
      <c r="D42" s="62" t="s">
        <v>840</v>
      </c>
      <c r="E42" s="62" t="s">
        <v>820</v>
      </c>
      <c r="F42" s="25"/>
      <c r="G42" s="26"/>
      <c r="H42" s="25">
        <v>14</v>
      </c>
      <c r="I42" s="26">
        <v>30</v>
      </c>
      <c r="J42" s="73"/>
      <c r="K42" s="74"/>
      <c r="L42" s="51"/>
      <c r="M42" s="27"/>
      <c r="N42" s="25"/>
      <c r="O42" s="26"/>
      <c r="P42" s="25">
        <v>21</v>
      </c>
      <c r="Q42" s="26">
        <v>24</v>
      </c>
      <c r="R42" s="73"/>
      <c r="S42" s="74"/>
      <c r="T42" s="56"/>
      <c r="U42" s="26"/>
      <c r="V42" s="159"/>
      <c r="W42" s="159"/>
      <c r="X42" s="56"/>
      <c r="Y42" s="26"/>
      <c r="Z42" s="25"/>
      <c r="AA42" s="26"/>
      <c r="AB42" s="4">
        <f t="shared" si="2"/>
        <v>54</v>
      </c>
      <c r="AC42" s="3">
        <f t="shared" si="3"/>
        <v>54</v>
      </c>
      <c r="AD42" s="23">
        <f t="shared" si="4"/>
        <v>40</v>
      </c>
      <c r="AE42">
        <v>2</v>
      </c>
    </row>
    <row r="43" spans="1:31" ht="16.5">
      <c r="A43" s="62" t="s">
        <v>198</v>
      </c>
      <c r="B43" s="65">
        <v>39179</v>
      </c>
      <c r="C43" s="62" t="s">
        <v>927</v>
      </c>
      <c r="D43" s="62" t="s">
        <v>50</v>
      </c>
      <c r="E43" s="62" t="s">
        <v>26</v>
      </c>
      <c r="F43" s="25"/>
      <c r="G43" s="26"/>
      <c r="H43" s="25">
        <v>5</v>
      </c>
      <c r="I43" s="26">
        <v>46</v>
      </c>
      <c r="J43" s="73"/>
      <c r="K43" s="74"/>
      <c r="L43" s="51"/>
      <c r="M43" s="27"/>
      <c r="N43" s="25"/>
      <c r="O43" s="26"/>
      <c r="P43" s="25"/>
      <c r="Q43" s="26"/>
      <c r="R43" s="73"/>
      <c r="S43" s="74"/>
      <c r="T43" s="56"/>
      <c r="U43" s="26"/>
      <c r="V43" s="159"/>
      <c r="W43" s="159"/>
      <c r="X43" s="56"/>
      <c r="Y43" s="26"/>
      <c r="Z43" s="25"/>
      <c r="AA43" s="26"/>
      <c r="AB43" s="4">
        <f t="shared" si="2"/>
        <v>46</v>
      </c>
      <c r="AC43" s="3">
        <f t="shared" si="3"/>
        <v>46</v>
      </c>
      <c r="AD43" s="23">
        <f t="shared" si="4"/>
        <v>41</v>
      </c>
      <c r="AE43">
        <v>1</v>
      </c>
    </row>
    <row r="44" spans="1:31" ht="16.5">
      <c r="A44" s="62" t="s">
        <v>438</v>
      </c>
      <c r="B44" s="80" t="s">
        <v>834</v>
      </c>
      <c r="C44" s="62" t="s">
        <v>1180</v>
      </c>
      <c r="D44" s="62" t="s">
        <v>402</v>
      </c>
      <c r="E44" s="62" t="s">
        <v>797</v>
      </c>
      <c r="F44" s="25"/>
      <c r="G44" s="26"/>
      <c r="H44" s="25">
        <v>6</v>
      </c>
      <c r="I44" s="26">
        <v>44</v>
      </c>
      <c r="J44" s="73"/>
      <c r="K44" s="74"/>
      <c r="L44" s="51"/>
      <c r="M44" s="27"/>
      <c r="N44" s="25"/>
      <c r="O44" s="26"/>
      <c r="P44" s="25"/>
      <c r="Q44" s="26"/>
      <c r="R44" s="73"/>
      <c r="S44" s="74"/>
      <c r="T44" s="56"/>
      <c r="U44" s="26"/>
      <c r="V44" s="159"/>
      <c r="W44" s="159"/>
      <c r="X44" s="56"/>
      <c r="Y44" s="26"/>
      <c r="Z44" s="25"/>
      <c r="AA44" s="26"/>
      <c r="AB44" s="4">
        <f t="shared" si="2"/>
        <v>44</v>
      </c>
      <c r="AC44" s="3">
        <f t="shared" si="3"/>
        <v>44</v>
      </c>
      <c r="AD44" s="23">
        <f t="shared" si="4"/>
        <v>42</v>
      </c>
      <c r="AE44">
        <v>1</v>
      </c>
    </row>
    <row r="45" spans="1:31" ht="16.5">
      <c r="A45" s="62" t="s">
        <v>198</v>
      </c>
      <c r="B45" s="96"/>
      <c r="C45" s="96" t="s">
        <v>1159</v>
      </c>
      <c r="D45" s="96" t="s">
        <v>1158</v>
      </c>
      <c r="E45" s="62" t="s">
        <v>820</v>
      </c>
      <c r="F45" s="25"/>
      <c r="G45" s="26"/>
      <c r="H45" s="25"/>
      <c r="I45" s="26"/>
      <c r="J45" s="73"/>
      <c r="K45" s="74"/>
      <c r="L45" s="51">
        <v>10</v>
      </c>
      <c r="M45" s="27">
        <v>38</v>
      </c>
      <c r="N45" s="25"/>
      <c r="O45" s="26"/>
      <c r="P45" s="25"/>
      <c r="Q45" s="26"/>
      <c r="R45" s="73"/>
      <c r="S45" s="74"/>
      <c r="T45" s="56"/>
      <c r="U45" s="26"/>
      <c r="V45" s="159"/>
      <c r="W45" s="159"/>
      <c r="X45" s="56"/>
      <c r="Y45" s="26"/>
      <c r="Z45" s="25"/>
      <c r="AA45" s="26"/>
      <c r="AB45" s="4">
        <f t="shared" si="2"/>
        <v>38</v>
      </c>
      <c r="AC45" s="3">
        <f t="shared" si="3"/>
        <v>38</v>
      </c>
      <c r="AD45" s="23">
        <f t="shared" si="4"/>
        <v>43</v>
      </c>
      <c r="AE45">
        <v>1</v>
      </c>
    </row>
    <row r="46" spans="1:31" ht="16.5">
      <c r="A46" s="62" t="s">
        <v>198</v>
      </c>
      <c r="B46" s="62"/>
      <c r="C46" s="101" t="s">
        <v>1160</v>
      </c>
      <c r="D46" s="17" t="s">
        <v>50</v>
      </c>
      <c r="E46" s="62" t="s">
        <v>820</v>
      </c>
      <c r="F46" s="25"/>
      <c r="G46" s="26"/>
      <c r="H46" s="25"/>
      <c r="I46" s="26"/>
      <c r="J46" s="73"/>
      <c r="K46" s="74"/>
      <c r="L46" s="51">
        <v>10</v>
      </c>
      <c r="M46" s="27">
        <v>38</v>
      </c>
      <c r="N46" s="25"/>
      <c r="O46" s="26"/>
      <c r="P46" s="25"/>
      <c r="Q46" s="26"/>
      <c r="R46" s="73"/>
      <c r="S46" s="74"/>
      <c r="T46" s="56"/>
      <c r="U46" s="26"/>
      <c r="V46" s="159"/>
      <c r="W46" s="159"/>
      <c r="X46" s="56"/>
      <c r="Y46" s="26"/>
      <c r="Z46" s="25"/>
      <c r="AA46" s="26"/>
      <c r="AB46" s="4">
        <f t="shared" si="2"/>
        <v>38</v>
      </c>
      <c r="AC46" s="3">
        <f t="shared" si="3"/>
        <v>38</v>
      </c>
      <c r="AD46" s="23">
        <f t="shared" si="4"/>
        <v>44</v>
      </c>
      <c r="AE46">
        <v>1</v>
      </c>
    </row>
    <row r="47" spans="1:31" ht="16.5">
      <c r="A47" s="62"/>
      <c r="B47" s="62"/>
      <c r="C47" s="122" t="s">
        <v>1333</v>
      </c>
      <c r="D47" s="122" t="s">
        <v>128</v>
      </c>
      <c r="E47" s="16" t="s">
        <v>1334</v>
      </c>
      <c r="F47" s="25"/>
      <c r="G47" s="26"/>
      <c r="H47" s="25"/>
      <c r="I47" s="26"/>
      <c r="J47" s="73"/>
      <c r="K47" s="74"/>
      <c r="L47" s="51"/>
      <c r="M47" s="27"/>
      <c r="N47" s="25">
        <v>12</v>
      </c>
      <c r="O47" s="26">
        <v>34</v>
      </c>
      <c r="P47" s="25"/>
      <c r="Q47" s="26"/>
      <c r="R47" s="73"/>
      <c r="S47" s="74"/>
      <c r="T47" s="56"/>
      <c r="U47" s="26"/>
      <c r="V47" s="159"/>
      <c r="W47" s="159"/>
      <c r="X47" s="56"/>
      <c r="Y47" s="26"/>
      <c r="Z47" s="25"/>
      <c r="AA47" s="26"/>
      <c r="AB47" s="4">
        <f t="shared" ref="AB47:AB78" si="5">G47+I47+K47+M47+O47+Q47+S47+AA47+U47+W47+Y47</f>
        <v>34</v>
      </c>
      <c r="AC47" s="3">
        <f t="shared" si="3"/>
        <v>34</v>
      </c>
      <c r="AD47" s="23">
        <f t="shared" si="4"/>
        <v>45</v>
      </c>
      <c r="AE47">
        <v>1</v>
      </c>
    </row>
    <row r="48" spans="1:31" ht="16.5">
      <c r="A48" s="62"/>
      <c r="B48" s="62"/>
      <c r="C48" s="17" t="s">
        <v>1060</v>
      </c>
      <c r="D48" s="17" t="s">
        <v>1388</v>
      </c>
      <c r="E48" s="16" t="s">
        <v>1308</v>
      </c>
      <c r="F48" s="25"/>
      <c r="G48" s="26"/>
      <c r="H48" s="25"/>
      <c r="I48" s="26"/>
      <c r="J48" s="73"/>
      <c r="K48" s="74"/>
      <c r="L48" s="51"/>
      <c r="M48" s="27"/>
      <c r="N48" s="25"/>
      <c r="O48" s="26"/>
      <c r="P48" s="25">
        <v>14</v>
      </c>
      <c r="Q48" s="26">
        <v>30</v>
      </c>
      <c r="R48" s="73"/>
      <c r="S48" s="74"/>
      <c r="T48" s="56"/>
      <c r="U48" s="26"/>
      <c r="V48" s="159"/>
      <c r="W48" s="159"/>
      <c r="X48" s="56"/>
      <c r="Y48" s="26"/>
      <c r="Z48" s="25"/>
      <c r="AA48" s="26"/>
      <c r="AB48" s="4">
        <f t="shared" si="5"/>
        <v>30</v>
      </c>
      <c r="AC48" s="3">
        <f t="shared" si="3"/>
        <v>30</v>
      </c>
      <c r="AD48" s="23">
        <f t="shared" si="4"/>
        <v>46</v>
      </c>
      <c r="AE48">
        <v>1</v>
      </c>
    </row>
    <row r="49" spans="1:31" ht="16.5">
      <c r="A49" s="62" t="s">
        <v>438</v>
      </c>
      <c r="B49" s="65">
        <v>39717</v>
      </c>
      <c r="C49" s="62" t="s">
        <v>159</v>
      </c>
      <c r="D49" s="62" t="s">
        <v>402</v>
      </c>
      <c r="E49" s="62" t="s">
        <v>371</v>
      </c>
      <c r="F49" s="66">
        <v>14</v>
      </c>
      <c r="G49" s="26">
        <v>30</v>
      </c>
      <c r="H49" s="25"/>
      <c r="I49" s="26"/>
      <c r="J49" s="73"/>
      <c r="K49" s="74"/>
      <c r="L49" s="51"/>
      <c r="M49" s="27"/>
      <c r="N49" s="25"/>
      <c r="O49" s="26"/>
      <c r="P49" s="25"/>
      <c r="Q49" s="26"/>
      <c r="R49" s="73"/>
      <c r="S49" s="74"/>
      <c r="T49" s="56"/>
      <c r="U49" s="26"/>
      <c r="V49" s="159"/>
      <c r="W49" s="159"/>
      <c r="X49" s="56"/>
      <c r="Y49" s="26"/>
      <c r="Z49" s="25"/>
      <c r="AA49" s="26"/>
      <c r="AB49" s="4">
        <f t="shared" si="5"/>
        <v>30</v>
      </c>
      <c r="AC49" s="3">
        <f t="shared" si="3"/>
        <v>30</v>
      </c>
      <c r="AD49" s="23">
        <f t="shared" si="4"/>
        <v>47</v>
      </c>
      <c r="AE49">
        <v>1</v>
      </c>
    </row>
    <row r="50" spans="1:31" ht="16.5">
      <c r="A50" s="62"/>
      <c r="B50" s="65">
        <v>39324</v>
      </c>
      <c r="C50" s="70" t="s">
        <v>406</v>
      </c>
      <c r="D50" s="62" t="s">
        <v>407</v>
      </c>
      <c r="E50" s="62" t="s">
        <v>791</v>
      </c>
      <c r="F50" s="66">
        <v>16</v>
      </c>
      <c r="G50" s="26">
        <v>28</v>
      </c>
      <c r="H50" s="25"/>
      <c r="I50" s="26"/>
      <c r="J50" s="73"/>
      <c r="K50" s="74"/>
      <c r="L50" s="51"/>
      <c r="M50" s="27"/>
      <c r="N50" s="25"/>
      <c r="O50" s="26"/>
      <c r="P50" s="25"/>
      <c r="Q50" s="26"/>
      <c r="R50" s="73"/>
      <c r="S50" s="74"/>
      <c r="T50" s="56"/>
      <c r="U50" s="26"/>
      <c r="V50" s="159"/>
      <c r="W50" s="159"/>
      <c r="X50" s="56"/>
      <c r="Y50" s="26"/>
      <c r="Z50" s="25"/>
      <c r="AA50" s="26"/>
      <c r="AB50" s="4">
        <f t="shared" si="5"/>
        <v>28</v>
      </c>
      <c r="AC50" s="3">
        <f t="shared" si="3"/>
        <v>28</v>
      </c>
      <c r="AD50" s="23">
        <f t="shared" si="4"/>
        <v>48</v>
      </c>
      <c r="AE50">
        <v>1</v>
      </c>
    </row>
    <row r="51" spans="1:31" ht="16.5">
      <c r="A51" s="62" t="s">
        <v>837</v>
      </c>
      <c r="B51" s="80" t="s">
        <v>838</v>
      </c>
      <c r="C51" s="62" t="s">
        <v>842</v>
      </c>
      <c r="D51" s="62" t="s">
        <v>843</v>
      </c>
      <c r="E51" s="62" t="s">
        <v>797</v>
      </c>
      <c r="F51" s="25"/>
      <c r="G51" s="26"/>
      <c r="H51" s="25">
        <v>19</v>
      </c>
      <c r="I51" s="26">
        <v>27</v>
      </c>
      <c r="J51" s="73"/>
      <c r="K51" s="74"/>
      <c r="L51" s="51"/>
      <c r="M51" s="27"/>
      <c r="N51" s="25"/>
      <c r="O51" s="26"/>
      <c r="P51" s="25"/>
      <c r="Q51" s="26"/>
      <c r="R51" s="73"/>
      <c r="S51" s="74"/>
      <c r="T51" s="56"/>
      <c r="U51" s="26"/>
      <c r="V51" s="159"/>
      <c r="W51" s="159"/>
      <c r="X51" s="56"/>
      <c r="Y51" s="26"/>
      <c r="Z51" s="25"/>
      <c r="AA51" s="26"/>
      <c r="AB51" s="4">
        <f t="shared" si="5"/>
        <v>27</v>
      </c>
      <c r="AC51" s="3">
        <f t="shared" si="3"/>
        <v>27</v>
      </c>
      <c r="AD51" s="23">
        <f t="shared" si="4"/>
        <v>49</v>
      </c>
      <c r="AE51">
        <v>1</v>
      </c>
    </row>
    <row r="52" spans="1:31" ht="16.5">
      <c r="A52" s="62" t="s">
        <v>198</v>
      </c>
      <c r="B52" s="79">
        <v>39512</v>
      </c>
      <c r="C52" s="62" t="s">
        <v>846</v>
      </c>
      <c r="D52" s="62" t="s">
        <v>65</v>
      </c>
      <c r="E52" s="62" t="s">
        <v>26</v>
      </c>
      <c r="F52" s="25"/>
      <c r="G52" s="26"/>
      <c r="H52" s="25">
        <v>20</v>
      </c>
      <c r="I52" s="26">
        <v>26</v>
      </c>
      <c r="J52" s="73"/>
      <c r="K52" s="74"/>
      <c r="L52" s="51"/>
      <c r="M52" s="27"/>
      <c r="N52" s="25"/>
      <c r="O52" s="26"/>
      <c r="P52" s="25"/>
      <c r="Q52" s="26"/>
      <c r="R52" s="73"/>
      <c r="S52" s="74"/>
      <c r="T52" s="56"/>
      <c r="U52" s="26"/>
      <c r="V52" s="159"/>
      <c r="W52" s="159"/>
      <c r="X52" s="56"/>
      <c r="Y52" s="26"/>
      <c r="Z52" s="25"/>
      <c r="AA52" s="26"/>
      <c r="AB52" s="4">
        <f t="shared" si="5"/>
        <v>26</v>
      </c>
      <c r="AC52" s="3">
        <f t="shared" si="3"/>
        <v>26</v>
      </c>
      <c r="AD52" s="23">
        <f t="shared" si="4"/>
        <v>50</v>
      </c>
      <c r="AE52">
        <v>1</v>
      </c>
    </row>
    <row r="53" spans="1:31" ht="16.5">
      <c r="A53" s="62" t="s">
        <v>872</v>
      </c>
      <c r="B53" s="84" t="s">
        <v>873</v>
      </c>
      <c r="C53" s="62" t="s">
        <v>1177</v>
      </c>
      <c r="D53" s="62" t="s">
        <v>1178</v>
      </c>
      <c r="E53" s="62" t="s">
        <v>797</v>
      </c>
      <c r="F53" s="25"/>
      <c r="G53" s="26"/>
      <c r="H53" s="25">
        <v>26</v>
      </c>
      <c r="I53" s="26">
        <v>21</v>
      </c>
      <c r="J53" s="73"/>
      <c r="K53" s="74"/>
      <c r="L53" s="51"/>
      <c r="M53" s="27"/>
      <c r="N53" s="25"/>
      <c r="O53" s="26"/>
      <c r="P53" s="25"/>
      <c r="Q53" s="26"/>
      <c r="R53" s="73"/>
      <c r="S53" s="74"/>
      <c r="T53" s="56"/>
      <c r="U53" s="26"/>
      <c r="V53" s="159"/>
      <c r="W53" s="159"/>
      <c r="X53" s="56"/>
      <c r="Y53" s="26"/>
      <c r="Z53" s="25"/>
      <c r="AA53" s="26"/>
      <c r="AB53" s="4">
        <f t="shared" si="5"/>
        <v>21</v>
      </c>
      <c r="AC53" s="3">
        <f t="shared" si="3"/>
        <v>21</v>
      </c>
      <c r="AD53" s="23">
        <f t="shared" si="4"/>
        <v>51</v>
      </c>
      <c r="AE53">
        <v>1</v>
      </c>
    </row>
    <row r="54" spans="1:31" ht="16.5">
      <c r="A54" s="62"/>
      <c r="B54" s="62"/>
      <c r="C54" s="17" t="s">
        <v>1398</v>
      </c>
      <c r="D54" s="17" t="s">
        <v>407</v>
      </c>
      <c r="E54" s="16" t="s">
        <v>198</v>
      </c>
      <c r="F54" s="25"/>
      <c r="G54" s="26"/>
      <c r="H54" s="25"/>
      <c r="I54" s="26"/>
      <c r="J54" s="73"/>
      <c r="K54" s="74"/>
      <c r="L54" s="51"/>
      <c r="M54" s="27"/>
      <c r="N54" s="25"/>
      <c r="O54" s="26"/>
      <c r="P54" s="25">
        <v>15</v>
      </c>
      <c r="Q54" s="26">
        <v>0</v>
      </c>
      <c r="R54" s="73"/>
      <c r="S54" s="74"/>
      <c r="T54" s="56"/>
      <c r="U54" s="26"/>
      <c r="V54" s="159"/>
      <c r="W54" s="159"/>
      <c r="X54" s="56"/>
      <c r="Y54" s="26"/>
      <c r="Z54" s="25"/>
      <c r="AA54" s="26"/>
      <c r="AB54" s="4">
        <f t="shared" si="5"/>
        <v>0</v>
      </c>
      <c r="AC54" s="3">
        <f t="shared" si="3"/>
        <v>0</v>
      </c>
      <c r="AD54" s="23">
        <f t="shared" si="4"/>
        <v>52</v>
      </c>
      <c r="AE54">
        <v>1</v>
      </c>
    </row>
    <row r="55" spans="1:31" ht="16.5">
      <c r="A55" s="62"/>
      <c r="B55" s="62"/>
      <c r="C55" s="17" t="s">
        <v>1399</v>
      </c>
      <c r="D55" s="17" t="s">
        <v>1400</v>
      </c>
      <c r="E55" s="16" t="s">
        <v>198</v>
      </c>
      <c r="F55" s="25"/>
      <c r="G55" s="26"/>
      <c r="H55" s="25"/>
      <c r="I55" s="26"/>
      <c r="J55" s="73"/>
      <c r="K55" s="74"/>
      <c r="L55" s="51"/>
      <c r="M55" s="27"/>
      <c r="N55" s="25"/>
      <c r="O55" s="26"/>
      <c r="P55" s="25">
        <v>23</v>
      </c>
      <c r="Q55" s="26">
        <v>0</v>
      </c>
      <c r="R55" s="73"/>
      <c r="S55" s="74"/>
      <c r="T55" s="56"/>
      <c r="U55" s="26"/>
      <c r="V55" s="159"/>
      <c r="W55" s="159"/>
      <c r="X55" s="56"/>
      <c r="Y55" s="26"/>
      <c r="Z55" s="25"/>
      <c r="AA55" s="26"/>
      <c r="AB55" s="4">
        <f t="shared" si="5"/>
        <v>0</v>
      </c>
      <c r="AC55" s="3">
        <f t="shared" si="3"/>
        <v>0</v>
      </c>
      <c r="AD55" s="23">
        <f t="shared" si="4"/>
        <v>53</v>
      </c>
      <c r="AE55">
        <v>1</v>
      </c>
    </row>
    <row r="56" spans="1:31" ht="16.5">
      <c r="A56" s="62"/>
      <c r="B56" s="62"/>
      <c r="C56" s="17" t="s">
        <v>1441</v>
      </c>
      <c r="D56" s="17" t="s">
        <v>394</v>
      </c>
      <c r="E56" s="16" t="s">
        <v>198</v>
      </c>
      <c r="F56" s="25"/>
      <c r="G56" s="26"/>
      <c r="H56" s="25"/>
      <c r="I56" s="26"/>
      <c r="J56" s="73"/>
      <c r="K56" s="74"/>
      <c r="L56" s="51"/>
      <c r="M56" s="27"/>
      <c r="N56" s="25"/>
      <c r="O56" s="26"/>
      <c r="P56" s="25"/>
      <c r="Q56" s="26"/>
      <c r="R56" s="73"/>
      <c r="S56" s="74"/>
      <c r="T56" s="56">
        <v>15</v>
      </c>
      <c r="U56" s="26">
        <v>0</v>
      </c>
      <c r="V56" s="159"/>
      <c r="W56" s="159"/>
      <c r="X56" s="56"/>
      <c r="Y56" s="26"/>
      <c r="Z56" s="25"/>
      <c r="AA56" s="26"/>
      <c r="AB56" s="4">
        <f t="shared" si="5"/>
        <v>0</v>
      </c>
      <c r="AC56" s="3">
        <f t="shared" si="3"/>
        <v>0</v>
      </c>
      <c r="AD56" s="23">
        <f t="shared" si="4"/>
        <v>54</v>
      </c>
      <c r="AE56">
        <v>1</v>
      </c>
    </row>
    <row r="57" spans="1:31" ht="16.5">
      <c r="A57" s="62"/>
      <c r="B57" s="62"/>
      <c r="C57" s="17" t="s">
        <v>1442</v>
      </c>
      <c r="D57" s="17" t="s">
        <v>1443</v>
      </c>
      <c r="E57" s="16" t="s">
        <v>198</v>
      </c>
      <c r="F57" s="25"/>
      <c r="G57" s="26"/>
      <c r="H57" s="25"/>
      <c r="I57" s="26"/>
      <c r="J57" s="73"/>
      <c r="K57" s="74"/>
      <c r="L57" s="51"/>
      <c r="M57" s="27"/>
      <c r="N57" s="25"/>
      <c r="O57" s="26"/>
      <c r="P57" s="25"/>
      <c r="Q57" s="26"/>
      <c r="R57" s="73"/>
      <c r="S57" s="74"/>
      <c r="T57" s="56">
        <v>20</v>
      </c>
      <c r="U57" s="26">
        <v>0</v>
      </c>
      <c r="V57" s="159"/>
      <c r="W57" s="159"/>
      <c r="X57" s="56"/>
      <c r="Y57" s="26"/>
      <c r="Z57" s="25"/>
      <c r="AA57" s="26"/>
      <c r="AB57" s="4">
        <f t="shared" si="5"/>
        <v>0</v>
      </c>
      <c r="AC57" s="3">
        <f t="shared" si="3"/>
        <v>0</v>
      </c>
      <c r="AD57" s="23">
        <f t="shared" si="4"/>
        <v>55</v>
      </c>
      <c r="AE57">
        <v>1</v>
      </c>
    </row>
    <row r="58" spans="1:31" ht="16.5">
      <c r="A58" s="62" t="s">
        <v>198</v>
      </c>
      <c r="B58" s="62"/>
      <c r="C58" s="96" t="s">
        <v>1161</v>
      </c>
      <c r="D58" s="17" t="s">
        <v>1162</v>
      </c>
      <c r="E58" s="16" t="s">
        <v>198</v>
      </c>
      <c r="F58" s="25"/>
      <c r="G58" s="26"/>
      <c r="H58" s="25"/>
      <c r="I58" s="26"/>
      <c r="J58" s="73"/>
      <c r="K58" s="74"/>
      <c r="L58" s="51">
        <v>11</v>
      </c>
      <c r="M58" s="27">
        <v>0</v>
      </c>
      <c r="N58" s="25"/>
      <c r="O58" s="26"/>
      <c r="P58" s="25"/>
      <c r="Q58" s="26"/>
      <c r="R58" s="73"/>
      <c r="S58" s="74"/>
      <c r="T58" s="56"/>
      <c r="U58" s="26"/>
      <c r="V58" s="159"/>
      <c r="W58" s="159"/>
      <c r="X58" s="56"/>
      <c r="Y58" s="26"/>
      <c r="Z58" s="25"/>
      <c r="AA58" s="26"/>
      <c r="AB58" s="4">
        <f t="shared" si="5"/>
        <v>0</v>
      </c>
      <c r="AC58" s="3">
        <f t="shared" si="3"/>
        <v>0</v>
      </c>
      <c r="AD58" s="23">
        <f t="shared" si="4"/>
        <v>56</v>
      </c>
      <c r="AE58">
        <v>1</v>
      </c>
    </row>
    <row r="59" spans="1:31" ht="16.5">
      <c r="A59" s="62" t="s">
        <v>198</v>
      </c>
      <c r="B59" s="110"/>
      <c r="C59" s="137" t="s">
        <v>1163</v>
      </c>
      <c r="D59" s="17" t="s">
        <v>1164</v>
      </c>
      <c r="E59" s="16" t="s">
        <v>198</v>
      </c>
      <c r="F59" s="25"/>
      <c r="G59" s="26"/>
      <c r="H59" s="25"/>
      <c r="I59" s="26"/>
      <c r="J59" s="73"/>
      <c r="K59" s="74"/>
      <c r="L59" s="51">
        <v>11</v>
      </c>
      <c r="M59" s="27">
        <v>0</v>
      </c>
      <c r="N59" s="25"/>
      <c r="O59" s="26"/>
      <c r="P59" s="25"/>
      <c r="Q59" s="26"/>
      <c r="R59" s="73"/>
      <c r="S59" s="74"/>
      <c r="T59" s="56"/>
      <c r="U59" s="26"/>
      <c r="V59" s="159"/>
      <c r="W59" s="159"/>
      <c r="X59" s="56"/>
      <c r="Y59" s="26"/>
      <c r="Z59" s="25"/>
      <c r="AA59" s="26"/>
      <c r="AB59" s="4">
        <f t="shared" si="5"/>
        <v>0</v>
      </c>
      <c r="AC59" s="3">
        <f t="shared" si="3"/>
        <v>0</v>
      </c>
      <c r="AD59" s="23">
        <f t="shared" si="4"/>
        <v>57</v>
      </c>
      <c r="AE59">
        <v>1</v>
      </c>
    </row>
    <row r="60" spans="1:31" ht="16.5">
      <c r="A60" s="62" t="s">
        <v>198</v>
      </c>
      <c r="B60" s="62"/>
      <c r="C60" s="96" t="s">
        <v>1167</v>
      </c>
      <c r="D60" s="17" t="s">
        <v>928</v>
      </c>
      <c r="E60" s="62" t="s">
        <v>198</v>
      </c>
      <c r="F60" s="25"/>
      <c r="G60" s="26"/>
      <c r="H60" s="25"/>
      <c r="I60" s="26"/>
      <c r="J60" s="73"/>
      <c r="K60" s="74"/>
      <c r="L60" s="51">
        <v>15</v>
      </c>
      <c r="M60" s="27">
        <v>0</v>
      </c>
      <c r="N60" s="25"/>
      <c r="O60" s="26"/>
      <c r="P60" s="25"/>
      <c r="Q60" s="26"/>
      <c r="R60" s="73"/>
      <c r="S60" s="74"/>
      <c r="T60" s="56"/>
      <c r="U60" s="26"/>
      <c r="V60" s="159"/>
      <c r="W60" s="159"/>
      <c r="X60" s="56"/>
      <c r="Y60" s="26"/>
      <c r="Z60" s="25"/>
      <c r="AA60" s="26"/>
      <c r="AB60" s="4">
        <f t="shared" si="5"/>
        <v>0</v>
      </c>
      <c r="AC60" s="3">
        <f t="shared" si="3"/>
        <v>0</v>
      </c>
      <c r="AD60" s="23">
        <f t="shared" si="4"/>
        <v>58</v>
      </c>
      <c r="AE60">
        <v>1</v>
      </c>
    </row>
    <row r="61" spans="1:31" ht="16.5">
      <c r="A61" s="62" t="s">
        <v>198</v>
      </c>
      <c r="C61" s="96" t="s">
        <v>1168</v>
      </c>
      <c r="D61" s="17" t="s">
        <v>986</v>
      </c>
      <c r="E61" s="62" t="s">
        <v>198</v>
      </c>
      <c r="F61" s="25"/>
      <c r="G61" s="26"/>
      <c r="H61" s="25"/>
      <c r="I61" s="26"/>
      <c r="J61" s="73"/>
      <c r="K61" s="74"/>
      <c r="L61" s="51">
        <v>15</v>
      </c>
      <c r="M61" s="27">
        <v>0</v>
      </c>
      <c r="N61" s="25"/>
      <c r="O61" s="26"/>
      <c r="P61" s="25"/>
      <c r="Q61" s="26"/>
      <c r="R61" s="73"/>
      <c r="S61" s="74"/>
      <c r="T61" s="56"/>
      <c r="U61" s="26"/>
      <c r="V61" s="159"/>
      <c r="W61" s="159"/>
      <c r="X61" s="56"/>
      <c r="Y61" s="26"/>
      <c r="Z61" s="25"/>
      <c r="AA61" s="26"/>
      <c r="AB61" s="4">
        <f t="shared" si="5"/>
        <v>0</v>
      </c>
      <c r="AC61" s="3">
        <f t="shared" si="3"/>
        <v>0</v>
      </c>
      <c r="AD61" s="23">
        <f t="shared" si="4"/>
        <v>59</v>
      </c>
      <c r="AE61">
        <v>1</v>
      </c>
    </row>
    <row r="62" spans="1:31" ht="16.5">
      <c r="A62" s="62" t="s">
        <v>198</v>
      </c>
      <c r="B62" s="62"/>
      <c r="C62" s="125" t="s">
        <v>1169</v>
      </c>
      <c r="D62" s="17" t="s">
        <v>1170</v>
      </c>
      <c r="E62" s="62" t="s">
        <v>198</v>
      </c>
      <c r="F62" s="25"/>
      <c r="G62" s="26"/>
      <c r="H62" s="25"/>
      <c r="I62" s="26"/>
      <c r="J62" s="73"/>
      <c r="K62" s="74"/>
      <c r="L62" s="51">
        <v>16</v>
      </c>
      <c r="M62" s="27">
        <v>0</v>
      </c>
      <c r="N62" s="25"/>
      <c r="O62" s="26"/>
      <c r="P62" s="25"/>
      <c r="Q62" s="26"/>
      <c r="R62" s="73"/>
      <c r="S62" s="74"/>
      <c r="T62" s="56"/>
      <c r="U62" s="26"/>
      <c r="V62" s="159"/>
      <c r="W62" s="159"/>
      <c r="X62" s="56"/>
      <c r="Y62" s="26"/>
      <c r="Z62" s="25"/>
      <c r="AA62" s="26"/>
      <c r="AB62" s="4">
        <f t="shared" si="5"/>
        <v>0</v>
      </c>
      <c r="AC62" s="3">
        <f t="shared" si="3"/>
        <v>0</v>
      </c>
      <c r="AD62" s="23">
        <f t="shared" si="4"/>
        <v>60</v>
      </c>
      <c r="AE62">
        <v>1</v>
      </c>
    </row>
    <row r="63" spans="1:31" ht="16.5">
      <c r="A63" s="62" t="s">
        <v>198</v>
      </c>
      <c r="B63" s="62"/>
      <c r="C63" s="125" t="s">
        <v>1171</v>
      </c>
      <c r="D63" s="17" t="s">
        <v>1172</v>
      </c>
      <c r="E63" s="62" t="s">
        <v>198</v>
      </c>
      <c r="F63" s="25"/>
      <c r="G63" s="26"/>
      <c r="H63" s="25"/>
      <c r="I63" s="26"/>
      <c r="J63" s="73"/>
      <c r="K63" s="74"/>
      <c r="L63" s="51">
        <v>16</v>
      </c>
      <c r="M63" s="27">
        <v>0</v>
      </c>
      <c r="N63" s="25"/>
      <c r="O63" s="26"/>
      <c r="P63" s="25"/>
      <c r="Q63" s="26"/>
      <c r="R63" s="73"/>
      <c r="S63" s="74"/>
      <c r="T63" s="56"/>
      <c r="U63" s="26"/>
      <c r="V63" s="159"/>
      <c r="W63" s="159"/>
      <c r="X63" s="56"/>
      <c r="Y63" s="26"/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  <c r="AE63">
        <v>1</v>
      </c>
    </row>
    <row r="64" spans="1:31" ht="16.5">
      <c r="A64" s="62" t="s">
        <v>198</v>
      </c>
      <c r="B64" s="62"/>
      <c r="C64" s="125" t="s">
        <v>1181</v>
      </c>
      <c r="D64" s="17" t="s">
        <v>1182</v>
      </c>
      <c r="E64" s="62" t="s">
        <v>198</v>
      </c>
      <c r="F64" s="25"/>
      <c r="G64" s="26"/>
      <c r="H64" s="25"/>
      <c r="I64" s="26"/>
      <c r="J64" s="73"/>
      <c r="K64" s="74"/>
      <c r="L64" s="51">
        <v>22</v>
      </c>
      <c r="M64" s="27">
        <v>0</v>
      </c>
      <c r="N64" s="25"/>
      <c r="O64" s="26"/>
      <c r="P64" s="25"/>
      <c r="Q64" s="26"/>
      <c r="R64" s="73"/>
      <c r="S64" s="74"/>
      <c r="T64" s="56"/>
      <c r="U64" s="26"/>
      <c r="V64" s="159"/>
      <c r="W64" s="159"/>
      <c r="X64" s="56"/>
      <c r="Y64" s="26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  <c r="AE64">
        <v>1</v>
      </c>
    </row>
    <row r="65" spans="1:31" ht="16.5">
      <c r="A65" s="62" t="s">
        <v>868</v>
      </c>
      <c r="B65" s="65">
        <v>39083</v>
      </c>
      <c r="C65" s="70" t="s">
        <v>1179</v>
      </c>
      <c r="D65" s="62" t="s">
        <v>1078</v>
      </c>
      <c r="E65" s="62" t="s">
        <v>869</v>
      </c>
      <c r="F65" s="25"/>
      <c r="G65" s="26"/>
      <c r="H65" s="25">
        <v>14</v>
      </c>
      <c r="I65" s="26">
        <v>0</v>
      </c>
      <c r="J65" s="73"/>
      <c r="K65" s="74"/>
      <c r="L65" s="51"/>
      <c r="M65" s="27"/>
      <c r="N65" s="25"/>
      <c r="O65" s="26"/>
      <c r="P65" s="25"/>
      <c r="Q65" s="26"/>
      <c r="R65" s="73"/>
      <c r="S65" s="74"/>
      <c r="T65" s="56"/>
      <c r="U65" s="26"/>
      <c r="V65" s="159"/>
      <c r="W65" s="159"/>
      <c r="X65" s="56"/>
      <c r="Y65" s="26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  <c r="AE65">
        <v>1</v>
      </c>
    </row>
    <row r="66" spans="1:31" ht="16.5">
      <c r="A66" s="62" t="s">
        <v>806</v>
      </c>
      <c r="B66" s="79">
        <v>39481</v>
      </c>
      <c r="C66" s="70" t="s">
        <v>841</v>
      </c>
      <c r="D66" s="62" t="s">
        <v>77</v>
      </c>
      <c r="E66" s="62" t="s">
        <v>807</v>
      </c>
      <c r="F66" s="25"/>
      <c r="G66" s="26"/>
      <c r="H66" s="25">
        <v>17</v>
      </c>
      <c r="I66" s="26">
        <v>0</v>
      </c>
      <c r="J66" s="73"/>
      <c r="K66" s="74"/>
      <c r="L66" s="51"/>
      <c r="M66" s="27"/>
      <c r="N66" s="25"/>
      <c r="O66" s="26"/>
      <c r="P66" s="25"/>
      <c r="Q66" s="26"/>
      <c r="R66" s="73"/>
      <c r="S66" s="74"/>
      <c r="T66" s="56"/>
      <c r="U66" s="26"/>
      <c r="V66" s="159"/>
      <c r="W66" s="159"/>
      <c r="X66" s="56"/>
      <c r="Y66" s="26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  <c r="AE66">
        <v>1</v>
      </c>
    </row>
    <row r="67" spans="1:31" ht="16.5">
      <c r="A67" s="62" t="s">
        <v>198</v>
      </c>
      <c r="B67" s="139">
        <v>2007</v>
      </c>
      <c r="C67" s="140" t="s">
        <v>1211</v>
      </c>
      <c r="D67" s="17" t="s">
        <v>1213</v>
      </c>
      <c r="E67" s="16" t="s">
        <v>198</v>
      </c>
      <c r="F67" s="25"/>
      <c r="G67" s="26"/>
      <c r="H67" s="25"/>
      <c r="I67" s="26"/>
      <c r="J67" s="73"/>
      <c r="K67" s="74"/>
      <c r="L67" s="51">
        <v>15</v>
      </c>
      <c r="M67" s="27">
        <v>0</v>
      </c>
      <c r="N67" s="25"/>
      <c r="O67" s="26"/>
      <c r="P67" s="25"/>
      <c r="Q67" s="26"/>
      <c r="R67" s="73"/>
      <c r="S67" s="74"/>
      <c r="T67" s="56"/>
      <c r="U67" s="26"/>
      <c r="V67" s="159"/>
      <c r="W67" s="159"/>
      <c r="X67" s="56"/>
      <c r="Y67" s="26"/>
      <c r="Z67" s="25"/>
      <c r="AA67" s="26"/>
      <c r="AB67" s="4">
        <f t="shared" si="5"/>
        <v>0</v>
      </c>
      <c r="AC67" s="3">
        <f t="shared" ref="AC67:AC98" si="6">G67+I67+K67+M67+O67+Q67+S67+AA67+U67+W67+Y67</f>
        <v>0</v>
      </c>
      <c r="AD67" s="23">
        <f t="shared" si="4"/>
        <v>65</v>
      </c>
      <c r="AE67">
        <v>1</v>
      </c>
    </row>
    <row r="68" spans="1:31" ht="16.5">
      <c r="A68" s="62"/>
      <c r="B68" s="62"/>
      <c r="C68" s="58"/>
      <c r="D68" s="17"/>
      <c r="E68" s="16"/>
      <c r="F68" s="25"/>
      <c r="G68" s="26"/>
      <c r="H68" s="25"/>
      <c r="I68" s="26"/>
      <c r="J68" s="73"/>
      <c r="K68" s="74"/>
      <c r="L68" s="51"/>
      <c r="M68" s="27"/>
      <c r="N68" s="25"/>
      <c r="O68" s="26"/>
      <c r="P68" s="25"/>
      <c r="Q68" s="26"/>
      <c r="R68" s="73"/>
      <c r="S68" s="74"/>
      <c r="T68" s="56"/>
      <c r="U68" s="26"/>
      <c r="V68" s="159"/>
      <c r="W68" s="159"/>
      <c r="X68" s="56"/>
      <c r="Y68" s="26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99" si="7">AD67+1</f>
        <v>66</v>
      </c>
    </row>
    <row r="69" spans="1:31" ht="16.5">
      <c r="A69" s="62"/>
      <c r="B69" s="62"/>
      <c r="C69" s="58"/>
      <c r="D69" s="17"/>
      <c r="E69" s="16"/>
      <c r="F69" s="25"/>
      <c r="G69" s="26"/>
      <c r="H69" s="25"/>
      <c r="I69" s="26"/>
      <c r="J69" s="73"/>
      <c r="K69" s="74"/>
      <c r="L69" s="51"/>
      <c r="M69" s="27"/>
      <c r="N69" s="25"/>
      <c r="O69" s="26"/>
      <c r="P69" s="25"/>
      <c r="Q69" s="26"/>
      <c r="R69" s="73"/>
      <c r="S69" s="74"/>
      <c r="T69" s="56"/>
      <c r="U69" s="26"/>
      <c r="V69" s="159"/>
      <c r="W69" s="159"/>
      <c r="X69" s="56"/>
      <c r="Y69" s="26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</row>
    <row r="70" spans="1:31" ht="16.5">
      <c r="A70" s="62"/>
      <c r="B70" s="62"/>
      <c r="C70" s="58"/>
      <c r="D70" s="17"/>
      <c r="E70" s="16"/>
      <c r="F70" s="25"/>
      <c r="G70" s="26"/>
      <c r="H70" s="25"/>
      <c r="I70" s="26"/>
      <c r="J70" s="73"/>
      <c r="K70" s="74"/>
      <c r="L70" s="51"/>
      <c r="M70" s="27"/>
      <c r="N70" s="25"/>
      <c r="O70" s="26"/>
      <c r="P70" s="25"/>
      <c r="Q70" s="26"/>
      <c r="R70" s="73"/>
      <c r="S70" s="74"/>
      <c r="T70" s="56"/>
      <c r="U70" s="26"/>
      <c r="V70" s="159"/>
      <c r="W70" s="159"/>
      <c r="X70" s="56"/>
      <c r="Y70" s="26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</row>
    <row r="71" spans="1:31" ht="16.5">
      <c r="A71" s="62"/>
      <c r="B71" s="62"/>
      <c r="C71" s="58"/>
      <c r="D71" s="17"/>
      <c r="E71" s="16"/>
      <c r="F71" s="25"/>
      <c r="G71" s="26"/>
      <c r="H71" s="25"/>
      <c r="I71" s="26"/>
      <c r="J71" s="73"/>
      <c r="K71" s="74"/>
      <c r="L71" s="51"/>
      <c r="M71" s="27"/>
      <c r="N71" s="25"/>
      <c r="O71" s="26"/>
      <c r="P71" s="25"/>
      <c r="Q71" s="26"/>
      <c r="R71" s="73"/>
      <c r="S71" s="74"/>
      <c r="T71" s="56"/>
      <c r="U71" s="26"/>
      <c r="V71" s="159"/>
      <c r="W71" s="159"/>
      <c r="X71" s="56"/>
      <c r="Y71" s="26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</row>
    <row r="72" spans="1:31" ht="16.5">
      <c r="A72" s="62"/>
      <c r="B72" s="62"/>
      <c r="C72" s="58"/>
      <c r="D72" s="17"/>
      <c r="E72" s="16"/>
      <c r="F72" s="25"/>
      <c r="G72" s="26"/>
      <c r="H72" s="25"/>
      <c r="I72" s="26"/>
      <c r="J72" s="73"/>
      <c r="K72" s="74"/>
      <c r="L72" s="51"/>
      <c r="M72" s="27"/>
      <c r="N72" s="25"/>
      <c r="O72" s="26"/>
      <c r="P72" s="25"/>
      <c r="Q72" s="26"/>
      <c r="R72" s="73"/>
      <c r="S72" s="74"/>
      <c r="T72" s="56"/>
      <c r="U72" s="26"/>
      <c r="V72" s="159"/>
      <c r="W72" s="159"/>
      <c r="X72" s="56"/>
      <c r="Y72" s="26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</row>
    <row r="73" spans="1:31" ht="16.5">
      <c r="A73" s="62"/>
      <c r="B73" s="62"/>
      <c r="C73" s="58"/>
      <c r="D73" s="17"/>
      <c r="E73" s="16"/>
      <c r="F73" s="25"/>
      <c r="G73" s="26"/>
      <c r="H73" s="25"/>
      <c r="I73" s="26"/>
      <c r="J73" s="73"/>
      <c r="K73" s="74"/>
      <c r="L73" s="51"/>
      <c r="M73" s="27"/>
      <c r="N73" s="25"/>
      <c r="O73" s="26"/>
      <c r="P73" s="25"/>
      <c r="Q73" s="26"/>
      <c r="R73" s="73"/>
      <c r="S73" s="74"/>
      <c r="T73" s="56"/>
      <c r="U73" s="26"/>
      <c r="V73" s="159"/>
      <c r="W73" s="159"/>
      <c r="X73" s="56"/>
      <c r="Y73" s="26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</row>
    <row r="74" spans="1:31" ht="16.5">
      <c r="A74" s="62"/>
      <c r="B74" s="62"/>
      <c r="C74" s="58"/>
      <c r="D74" s="17"/>
      <c r="E74" s="16"/>
      <c r="F74" s="25"/>
      <c r="G74" s="26"/>
      <c r="H74" s="25"/>
      <c r="I74" s="26"/>
      <c r="J74" s="73"/>
      <c r="K74" s="74"/>
      <c r="L74" s="51"/>
      <c r="M74" s="27"/>
      <c r="N74" s="25"/>
      <c r="O74" s="26"/>
      <c r="P74" s="25"/>
      <c r="Q74" s="26"/>
      <c r="R74" s="73"/>
      <c r="S74" s="74"/>
      <c r="T74" s="56"/>
      <c r="U74" s="26"/>
      <c r="V74" s="159"/>
      <c r="W74" s="159"/>
      <c r="X74" s="56"/>
      <c r="Y74" s="26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  <row r="75" spans="1:31" ht="16.5">
      <c r="A75" s="62"/>
      <c r="B75" s="62"/>
      <c r="C75" s="58"/>
      <c r="D75" s="17"/>
      <c r="E75" s="16"/>
      <c r="F75" s="25"/>
      <c r="G75" s="26"/>
      <c r="H75" s="25"/>
      <c r="I75" s="26"/>
      <c r="J75" s="73"/>
      <c r="K75" s="74"/>
      <c r="L75" s="51"/>
      <c r="M75" s="27"/>
      <c r="N75" s="25"/>
      <c r="O75" s="26"/>
      <c r="P75" s="25"/>
      <c r="Q75" s="26"/>
      <c r="R75" s="73"/>
      <c r="S75" s="74"/>
      <c r="T75" s="56"/>
      <c r="U75" s="26"/>
      <c r="V75" s="159"/>
      <c r="W75" s="159"/>
      <c r="X75" s="56"/>
      <c r="Y75" s="26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</row>
    <row r="76" spans="1:31" ht="16.5">
      <c r="A76" s="62"/>
      <c r="B76" s="62"/>
      <c r="C76" s="58"/>
      <c r="D76" s="17"/>
      <c r="E76" s="16"/>
      <c r="F76" s="25"/>
      <c r="G76" s="26"/>
      <c r="H76" s="25"/>
      <c r="I76" s="26"/>
      <c r="J76" s="73"/>
      <c r="K76" s="74"/>
      <c r="L76" s="51"/>
      <c r="M76" s="27"/>
      <c r="N76" s="25"/>
      <c r="O76" s="26"/>
      <c r="P76" s="25"/>
      <c r="Q76" s="26"/>
      <c r="R76" s="73"/>
      <c r="S76" s="74"/>
      <c r="T76" s="56"/>
      <c r="U76" s="26"/>
      <c r="V76" s="159"/>
      <c r="W76" s="159"/>
      <c r="X76" s="56"/>
      <c r="Y76" s="26"/>
      <c r="Z76" s="25"/>
      <c r="AA76" s="26"/>
      <c r="AB76" s="4">
        <f t="shared" si="5"/>
        <v>0</v>
      </c>
      <c r="AC76" s="3">
        <f t="shared" si="6"/>
        <v>0</v>
      </c>
      <c r="AD76" s="23">
        <f t="shared" si="7"/>
        <v>74</v>
      </c>
    </row>
    <row r="77" spans="1:31" ht="16.5">
      <c r="A77" s="62"/>
      <c r="B77" s="62"/>
      <c r="C77" s="58"/>
      <c r="D77" s="17"/>
      <c r="E77" s="16"/>
      <c r="F77" s="25"/>
      <c r="G77" s="26"/>
      <c r="H77" s="25"/>
      <c r="I77" s="26"/>
      <c r="J77" s="73"/>
      <c r="K77" s="74"/>
      <c r="L77" s="51"/>
      <c r="M77" s="27"/>
      <c r="N77" s="25"/>
      <c r="O77" s="26"/>
      <c r="P77" s="25"/>
      <c r="Q77" s="26"/>
      <c r="R77" s="73"/>
      <c r="S77" s="74"/>
      <c r="T77" s="56"/>
      <c r="U77" s="26"/>
      <c r="V77" s="159"/>
      <c r="W77" s="159"/>
      <c r="X77" s="56"/>
      <c r="Y77" s="26"/>
      <c r="Z77" s="25"/>
      <c r="AA77" s="26"/>
      <c r="AB77" s="4">
        <f t="shared" si="5"/>
        <v>0</v>
      </c>
      <c r="AC77" s="3">
        <f t="shared" si="6"/>
        <v>0</v>
      </c>
      <c r="AD77" s="23">
        <f t="shared" si="7"/>
        <v>75</v>
      </c>
    </row>
    <row r="78" spans="1:31" ht="16.5">
      <c r="A78" s="62"/>
      <c r="B78" s="62"/>
      <c r="C78" s="58"/>
      <c r="D78" s="17"/>
      <c r="E78" s="16"/>
      <c r="F78" s="25"/>
      <c r="G78" s="26"/>
      <c r="H78" s="25"/>
      <c r="I78" s="26"/>
      <c r="J78" s="73"/>
      <c r="K78" s="74"/>
      <c r="L78" s="51"/>
      <c r="M78" s="27"/>
      <c r="N78" s="25"/>
      <c r="O78" s="26"/>
      <c r="P78" s="25"/>
      <c r="Q78" s="26"/>
      <c r="R78" s="73"/>
      <c r="S78" s="74"/>
      <c r="T78" s="56"/>
      <c r="U78" s="26"/>
      <c r="V78" s="159"/>
      <c r="W78" s="159"/>
      <c r="X78" s="56"/>
      <c r="Y78" s="26"/>
      <c r="Z78" s="25"/>
      <c r="AA78" s="26"/>
      <c r="AB78" s="4">
        <f t="shared" si="5"/>
        <v>0</v>
      </c>
      <c r="AC78" s="3">
        <f t="shared" si="6"/>
        <v>0</v>
      </c>
      <c r="AD78" s="23">
        <f t="shared" si="7"/>
        <v>76</v>
      </c>
    </row>
    <row r="79" spans="1:31" ht="16.5">
      <c r="A79" s="62"/>
      <c r="B79" s="62"/>
      <c r="C79" s="58"/>
      <c r="D79" s="17"/>
      <c r="E79" s="16"/>
      <c r="F79" s="25"/>
      <c r="G79" s="26"/>
      <c r="H79" s="25"/>
      <c r="I79" s="26"/>
      <c r="J79" s="73"/>
      <c r="K79" s="74"/>
      <c r="L79" s="51"/>
      <c r="M79" s="27"/>
      <c r="N79" s="25"/>
      <c r="O79" s="26"/>
      <c r="P79" s="25"/>
      <c r="Q79" s="26"/>
      <c r="R79" s="73"/>
      <c r="S79" s="74"/>
      <c r="T79" s="56"/>
      <c r="U79" s="26"/>
      <c r="V79" s="159"/>
      <c r="W79" s="159"/>
      <c r="X79" s="56"/>
      <c r="Y79" s="26"/>
      <c r="Z79" s="25"/>
      <c r="AA79" s="26"/>
      <c r="AB79" s="4">
        <f t="shared" ref="AB79:AB110" si="8">G79+I79+K79+M79+O79+Q79+S79+AA79+U79+W79+Y79</f>
        <v>0</v>
      </c>
      <c r="AC79" s="3">
        <f t="shared" si="6"/>
        <v>0</v>
      </c>
      <c r="AD79" s="23">
        <f t="shared" si="7"/>
        <v>77</v>
      </c>
    </row>
    <row r="80" spans="1:31" ht="16.5">
      <c r="A80" s="62"/>
      <c r="B80" s="62"/>
      <c r="C80" s="58"/>
      <c r="D80" s="17"/>
      <c r="E80" s="16"/>
      <c r="F80" s="25"/>
      <c r="G80" s="26"/>
      <c r="H80" s="25"/>
      <c r="I80" s="26"/>
      <c r="J80" s="73"/>
      <c r="K80" s="74"/>
      <c r="L80" s="51"/>
      <c r="M80" s="27"/>
      <c r="N80" s="25"/>
      <c r="O80" s="26"/>
      <c r="P80" s="25"/>
      <c r="Q80" s="26"/>
      <c r="R80" s="73"/>
      <c r="S80" s="74"/>
      <c r="T80" s="56"/>
      <c r="U80" s="26"/>
      <c r="V80" s="159"/>
      <c r="W80" s="159"/>
      <c r="X80" s="56"/>
      <c r="Y80" s="26"/>
      <c r="Z80" s="25"/>
      <c r="AA80" s="26"/>
      <c r="AB80" s="4">
        <f t="shared" si="8"/>
        <v>0</v>
      </c>
      <c r="AC80" s="3">
        <f t="shared" si="6"/>
        <v>0</v>
      </c>
      <c r="AD80" s="23">
        <f t="shared" si="7"/>
        <v>78</v>
      </c>
    </row>
    <row r="81" spans="1:30" ht="16.5">
      <c r="A81" s="62"/>
      <c r="B81" s="62"/>
      <c r="C81" s="58"/>
      <c r="D81" s="17"/>
      <c r="E81" s="16"/>
      <c r="F81" s="25"/>
      <c r="G81" s="26"/>
      <c r="H81" s="25"/>
      <c r="I81" s="26"/>
      <c r="J81" s="73"/>
      <c r="K81" s="74"/>
      <c r="L81" s="51"/>
      <c r="M81" s="27"/>
      <c r="N81" s="25"/>
      <c r="O81" s="26"/>
      <c r="P81" s="25"/>
      <c r="Q81" s="26"/>
      <c r="R81" s="73"/>
      <c r="S81" s="74"/>
      <c r="T81" s="56"/>
      <c r="U81" s="26"/>
      <c r="V81" s="159"/>
      <c r="W81" s="159"/>
      <c r="X81" s="56"/>
      <c r="Y81" s="26"/>
      <c r="Z81" s="25"/>
      <c r="AA81" s="26"/>
      <c r="AB81" s="4">
        <f t="shared" si="8"/>
        <v>0</v>
      </c>
      <c r="AC81" s="3">
        <f t="shared" si="6"/>
        <v>0</v>
      </c>
      <c r="AD81" s="23">
        <f t="shared" si="7"/>
        <v>79</v>
      </c>
    </row>
    <row r="82" spans="1:30" ht="16.5">
      <c r="A82" s="62"/>
      <c r="B82" s="62"/>
      <c r="C82" s="58"/>
      <c r="D82" s="17"/>
      <c r="E82" s="16"/>
      <c r="F82" s="25"/>
      <c r="G82" s="26"/>
      <c r="H82" s="25"/>
      <c r="I82" s="26"/>
      <c r="J82" s="73"/>
      <c r="K82" s="74"/>
      <c r="L82" s="51"/>
      <c r="M82" s="27"/>
      <c r="N82" s="25"/>
      <c r="O82" s="26"/>
      <c r="P82" s="25"/>
      <c r="Q82" s="26"/>
      <c r="R82" s="73"/>
      <c r="S82" s="74"/>
      <c r="T82" s="56"/>
      <c r="U82" s="26"/>
      <c r="V82" s="159"/>
      <c r="W82" s="159"/>
      <c r="X82" s="56"/>
      <c r="Y82" s="26"/>
      <c r="Z82" s="25"/>
      <c r="AA82" s="26"/>
      <c r="AB82" s="4">
        <f t="shared" si="8"/>
        <v>0</v>
      </c>
      <c r="AC82" s="3">
        <f t="shared" si="6"/>
        <v>0</v>
      </c>
      <c r="AD82" s="23">
        <f t="shared" si="7"/>
        <v>80</v>
      </c>
    </row>
    <row r="83" spans="1:30" ht="16.5">
      <c r="A83" s="62"/>
      <c r="B83" s="62"/>
      <c r="C83" s="58"/>
      <c r="D83" s="17"/>
      <c r="E83" s="16"/>
      <c r="F83" s="25"/>
      <c r="G83" s="26"/>
      <c r="H83" s="25"/>
      <c r="I83" s="26"/>
      <c r="J83" s="73"/>
      <c r="K83" s="74"/>
      <c r="L83" s="51"/>
      <c r="M83" s="27"/>
      <c r="N83" s="25"/>
      <c r="O83" s="26"/>
      <c r="P83" s="25"/>
      <c r="Q83" s="26"/>
      <c r="R83" s="73"/>
      <c r="S83" s="74"/>
      <c r="T83" s="56"/>
      <c r="U83" s="26"/>
      <c r="V83" s="159"/>
      <c r="W83" s="159"/>
      <c r="X83" s="56"/>
      <c r="Y83" s="26"/>
      <c r="Z83" s="25"/>
      <c r="AA83" s="26"/>
      <c r="AB83" s="4">
        <f t="shared" si="8"/>
        <v>0</v>
      </c>
      <c r="AC83" s="3">
        <f t="shared" si="6"/>
        <v>0</v>
      </c>
      <c r="AD83" s="23">
        <f t="shared" si="7"/>
        <v>81</v>
      </c>
    </row>
    <row r="84" spans="1:30" ht="16.5">
      <c r="A84" s="62"/>
      <c r="B84" s="62"/>
      <c r="C84" s="58"/>
      <c r="D84" s="17"/>
      <c r="E84" s="16"/>
      <c r="F84" s="25"/>
      <c r="G84" s="26"/>
      <c r="H84" s="25"/>
      <c r="I84" s="26"/>
      <c r="J84" s="73"/>
      <c r="K84" s="74"/>
      <c r="L84" s="51"/>
      <c r="M84" s="27"/>
      <c r="N84" s="25"/>
      <c r="O84" s="26"/>
      <c r="P84" s="25"/>
      <c r="Q84" s="26"/>
      <c r="R84" s="73"/>
      <c r="S84" s="74"/>
      <c r="T84" s="56"/>
      <c r="U84" s="26"/>
      <c r="V84" s="159"/>
      <c r="W84" s="159"/>
      <c r="X84" s="56"/>
      <c r="Y84" s="26"/>
      <c r="Z84" s="25"/>
      <c r="AA84" s="26"/>
      <c r="AB84" s="4">
        <f t="shared" si="8"/>
        <v>0</v>
      </c>
      <c r="AC84" s="3">
        <f t="shared" si="6"/>
        <v>0</v>
      </c>
      <c r="AD84" s="23">
        <f t="shared" si="7"/>
        <v>82</v>
      </c>
    </row>
    <row r="85" spans="1:30" ht="16.5">
      <c r="A85" s="62"/>
      <c r="B85" s="62"/>
      <c r="C85" s="58"/>
      <c r="D85" s="17"/>
      <c r="E85" s="16"/>
      <c r="F85" s="25"/>
      <c r="G85" s="26"/>
      <c r="H85" s="25"/>
      <c r="I85" s="26"/>
      <c r="J85" s="73"/>
      <c r="K85" s="74"/>
      <c r="L85" s="51"/>
      <c r="M85" s="27"/>
      <c r="N85" s="25"/>
      <c r="O85" s="26"/>
      <c r="P85" s="25"/>
      <c r="Q85" s="26"/>
      <c r="R85" s="73"/>
      <c r="S85" s="74"/>
      <c r="T85" s="56"/>
      <c r="U85" s="26"/>
      <c r="V85" s="159"/>
      <c r="W85" s="159"/>
      <c r="X85" s="56"/>
      <c r="Y85" s="26"/>
      <c r="Z85" s="25"/>
      <c r="AA85" s="26"/>
      <c r="AB85" s="4">
        <f t="shared" si="8"/>
        <v>0</v>
      </c>
      <c r="AC85" s="3">
        <f t="shared" si="6"/>
        <v>0</v>
      </c>
      <c r="AD85" s="23">
        <f t="shared" si="7"/>
        <v>83</v>
      </c>
    </row>
    <row r="86" spans="1:30" ht="16.5">
      <c r="A86" s="62"/>
      <c r="B86" s="62"/>
      <c r="C86" s="58"/>
      <c r="D86" s="17"/>
      <c r="E86" s="16"/>
      <c r="F86" s="25"/>
      <c r="G86" s="26"/>
      <c r="H86" s="25"/>
      <c r="I86" s="26"/>
      <c r="J86" s="73"/>
      <c r="K86" s="74"/>
      <c r="L86" s="51"/>
      <c r="M86" s="27"/>
      <c r="N86" s="25"/>
      <c r="O86" s="26"/>
      <c r="P86" s="25"/>
      <c r="Q86" s="26"/>
      <c r="R86" s="73"/>
      <c r="S86" s="74"/>
      <c r="T86" s="56"/>
      <c r="U86" s="26"/>
      <c r="V86" s="159"/>
      <c r="W86" s="159"/>
      <c r="X86" s="56"/>
      <c r="Y86" s="26"/>
      <c r="Z86" s="25"/>
      <c r="AA86" s="26"/>
      <c r="AB86" s="4">
        <f t="shared" si="8"/>
        <v>0</v>
      </c>
      <c r="AC86" s="3">
        <f t="shared" si="6"/>
        <v>0</v>
      </c>
      <c r="AD86" s="23">
        <f t="shared" si="7"/>
        <v>84</v>
      </c>
    </row>
    <row r="87" spans="1:30" ht="16.5">
      <c r="A87" s="62"/>
      <c r="B87" s="62"/>
      <c r="C87" s="58"/>
      <c r="D87" s="17"/>
      <c r="E87" s="16"/>
      <c r="F87" s="25"/>
      <c r="G87" s="26"/>
      <c r="H87" s="25"/>
      <c r="I87" s="26"/>
      <c r="J87" s="73"/>
      <c r="K87" s="74"/>
      <c r="L87" s="51"/>
      <c r="M87" s="27"/>
      <c r="N87" s="25"/>
      <c r="O87" s="26"/>
      <c r="P87" s="25"/>
      <c r="Q87" s="26"/>
      <c r="R87" s="73"/>
      <c r="S87" s="74"/>
      <c r="T87" s="56"/>
      <c r="U87" s="26"/>
      <c r="V87" s="159"/>
      <c r="W87" s="159"/>
      <c r="X87" s="56"/>
      <c r="Y87" s="26"/>
      <c r="Z87" s="25"/>
      <c r="AA87" s="26"/>
      <c r="AB87" s="4">
        <f t="shared" si="8"/>
        <v>0</v>
      </c>
      <c r="AC87" s="3">
        <f t="shared" si="6"/>
        <v>0</v>
      </c>
      <c r="AD87" s="23">
        <f t="shared" si="7"/>
        <v>85</v>
      </c>
    </row>
    <row r="88" spans="1:30" ht="16.5">
      <c r="A88" s="62"/>
      <c r="B88" s="62"/>
      <c r="C88" s="58"/>
      <c r="D88" s="17"/>
      <c r="E88" s="16"/>
      <c r="F88" s="25"/>
      <c r="G88" s="26"/>
      <c r="H88" s="25"/>
      <c r="I88" s="26"/>
      <c r="J88" s="73"/>
      <c r="K88" s="74"/>
      <c r="L88" s="51"/>
      <c r="M88" s="27"/>
      <c r="N88" s="25"/>
      <c r="O88" s="26"/>
      <c r="P88" s="25"/>
      <c r="Q88" s="26"/>
      <c r="R88" s="73"/>
      <c r="S88" s="74"/>
      <c r="T88" s="56"/>
      <c r="U88" s="26"/>
      <c r="V88" s="159"/>
      <c r="W88" s="159"/>
      <c r="X88" s="56"/>
      <c r="Y88" s="26"/>
      <c r="Z88" s="25"/>
      <c r="AA88" s="26"/>
      <c r="AB88" s="4">
        <f t="shared" si="8"/>
        <v>0</v>
      </c>
      <c r="AC88" s="3">
        <f t="shared" si="6"/>
        <v>0</v>
      </c>
      <c r="AD88" s="23">
        <f t="shared" si="7"/>
        <v>86</v>
      </c>
    </row>
    <row r="89" spans="1:30" ht="16.5">
      <c r="A89" s="62"/>
      <c r="B89" s="62"/>
      <c r="C89" s="58"/>
      <c r="D89" s="17"/>
      <c r="E89" s="16"/>
      <c r="F89" s="25"/>
      <c r="G89" s="26"/>
      <c r="H89" s="25"/>
      <c r="I89" s="26"/>
      <c r="J89" s="73"/>
      <c r="K89" s="74"/>
      <c r="L89" s="51"/>
      <c r="M89" s="27"/>
      <c r="N89" s="25"/>
      <c r="O89" s="26"/>
      <c r="P89" s="25"/>
      <c r="Q89" s="26"/>
      <c r="R89" s="73"/>
      <c r="S89" s="74"/>
      <c r="T89" s="56"/>
      <c r="U89" s="26"/>
      <c r="V89" s="159"/>
      <c r="W89" s="159"/>
      <c r="X89" s="56"/>
      <c r="Y89" s="26"/>
      <c r="Z89" s="25"/>
      <c r="AA89" s="26"/>
      <c r="AB89" s="4">
        <f t="shared" si="8"/>
        <v>0</v>
      </c>
      <c r="AC89" s="3">
        <f t="shared" si="6"/>
        <v>0</v>
      </c>
      <c r="AD89" s="23">
        <f t="shared" si="7"/>
        <v>87</v>
      </c>
    </row>
    <row r="90" spans="1:30" ht="16.5">
      <c r="A90" s="62"/>
      <c r="B90" s="62"/>
      <c r="C90" s="58"/>
      <c r="D90" s="17"/>
      <c r="E90" s="16"/>
      <c r="F90" s="25"/>
      <c r="G90" s="26"/>
      <c r="H90" s="25"/>
      <c r="I90" s="26"/>
      <c r="J90" s="73"/>
      <c r="K90" s="74"/>
      <c r="L90" s="51"/>
      <c r="M90" s="27"/>
      <c r="N90" s="25"/>
      <c r="O90" s="26"/>
      <c r="P90" s="25"/>
      <c r="Q90" s="26"/>
      <c r="R90" s="73"/>
      <c r="S90" s="74"/>
      <c r="T90" s="56"/>
      <c r="U90" s="26"/>
      <c r="V90" s="159"/>
      <c r="W90" s="159"/>
      <c r="X90" s="56"/>
      <c r="Y90" s="26"/>
      <c r="Z90" s="25"/>
      <c r="AA90" s="26"/>
      <c r="AB90" s="4">
        <f t="shared" si="8"/>
        <v>0</v>
      </c>
      <c r="AC90" s="3">
        <f t="shared" si="6"/>
        <v>0</v>
      </c>
      <c r="AD90" s="23">
        <f t="shared" si="7"/>
        <v>88</v>
      </c>
    </row>
    <row r="91" spans="1:30" ht="16.5">
      <c r="A91" s="62"/>
      <c r="B91" s="62"/>
      <c r="C91" s="58"/>
      <c r="D91" s="17"/>
      <c r="E91" s="16"/>
      <c r="F91" s="25"/>
      <c r="G91" s="26"/>
      <c r="H91" s="25"/>
      <c r="I91" s="26"/>
      <c r="J91" s="73"/>
      <c r="K91" s="74"/>
      <c r="L91" s="51"/>
      <c r="M91" s="27"/>
      <c r="N91" s="25"/>
      <c r="O91" s="26"/>
      <c r="P91" s="25"/>
      <c r="Q91" s="26"/>
      <c r="R91" s="73"/>
      <c r="S91" s="74"/>
      <c r="T91" s="56"/>
      <c r="U91" s="26"/>
      <c r="V91" s="159"/>
      <c r="W91" s="159"/>
      <c r="X91" s="56"/>
      <c r="Y91" s="26"/>
      <c r="Z91" s="25"/>
      <c r="AA91" s="26"/>
      <c r="AB91" s="4">
        <f t="shared" si="8"/>
        <v>0</v>
      </c>
      <c r="AC91" s="3">
        <f t="shared" si="6"/>
        <v>0</v>
      </c>
      <c r="AD91" s="23">
        <f t="shared" si="7"/>
        <v>89</v>
      </c>
    </row>
    <row r="92" spans="1:30" ht="16.5">
      <c r="A92" s="62"/>
      <c r="B92" s="62"/>
      <c r="C92" s="58"/>
      <c r="D92" s="17"/>
      <c r="E92" s="16"/>
      <c r="F92" s="25"/>
      <c r="G92" s="26"/>
      <c r="H92" s="25"/>
      <c r="I92" s="26"/>
      <c r="J92" s="73"/>
      <c r="K92" s="74"/>
      <c r="L92" s="51"/>
      <c r="M92" s="27"/>
      <c r="N92" s="25"/>
      <c r="O92" s="26"/>
      <c r="P92" s="25"/>
      <c r="Q92" s="26"/>
      <c r="R92" s="73"/>
      <c r="S92" s="74"/>
      <c r="T92" s="56"/>
      <c r="U92" s="26"/>
      <c r="V92" s="159"/>
      <c r="W92" s="159"/>
      <c r="X92" s="56"/>
      <c r="Y92" s="26"/>
      <c r="Z92" s="25"/>
      <c r="AA92" s="26"/>
      <c r="AB92" s="4">
        <f t="shared" si="8"/>
        <v>0</v>
      </c>
      <c r="AC92" s="3">
        <f t="shared" si="6"/>
        <v>0</v>
      </c>
      <c r="AD92" s="23">
        <f t="shared" si="7"/>
        <v>90</v>
      </c>
    </row>
    <row r="93" spans="1:30" ht="16.5">
      <c r="A93" s="62"/>
      <c r="B93" s="62"/>
      <c r="C93" s="58"/>
      <c r="D93" s="17"/>
      <c r="E93" s="16"/>
      <c r="F93" s="25"/>
      <c r="G93" s="26"/>
      <c r="H93" s="25"/>
      <c r="I93" s="26"/>
      <c r="J93" s="73"/>
      <c r="K93" s="74"/>
      <c r="L93" s="51"/>
      <c r="M93" s="27"/>
      <c r="N93" s="25"/>
      <c r="O93" s="26"/>
      <c r="P93" s="25"/>
      <c r="Q93" s="26"/>
      <c r="R93" s="73"/>
      <c r="S93" s="74"/>
      <c r="T93" s="56"/>
      <c r="U93" s="26"/>
      <c r="V93" s="159"/>
      <c r="W93" s="159"/>
      <c r="X93" s="56"/>
      <c r="Y93" s="26"/>
      <c r="Z93" s="25"/>
      <c r="AA93" s="26"/>
      <c r="AB93" s="4">
        <f t="shared" si="8"/>
        <v>0</v>
      </c>
      <c r="AC93" s="3">
        <f t="shared" si="6"/>
        <v>0</v>
      </c>
      <c r="AD93" s="23">
        <f t="shared" si="7"/>
        <v>91</v>
      </c>
    </row>
    <row r="94" spans="1:30" ht="16.5">
      <c r="A94" s="62"/>
      <c r="B94" s="62"/>
      <c r="C94" s="58"/>
      <c r="D94" s="17"/>
      <c r="E94" s="16"/>
      <c r="F94" s="25"/>
      <c r="G94" s="26"/>
      <c r="H94" s="25"/>
      <c r="I94" s="26"/>
      <c r="J94" s="73"/>
      <c r="K94" s="74"/>
      <c r="L94" s="51"/>
      <c r="M94" s="27"/>
      <c r="N94" s="25"/>
      <c r="O94" s="26"/>
      <c r="P94" s="25"/>
      <c r="Q94" s="26"/>
      <c r="R94" s="73"/>
      <c r="S94" s="74"/>
      <c r="T94" s="56"/>
      <c r="U94" s="26"/>
      <c r="V94" s="159"/>
      <c r="W94" s="159"/>
      <c r="X94" s="56"/>
      <c r="Y94" s="26"/>
      <c r="Z94" s="25"/>
      <c r="AA94" s="26"/>
      <c r="AB94" s="4">
        <f t="shared" si="8"/>
        <v>0</v>
      </c>
      <c r="AC94" s="3">
        <f t="shared" si="6"/>
        <v>0</v>
      </c>
      <c r="AD94" s="23">
        <f t="shared" si="7"/>
        <v>92</v>
      </c>
    </row>
    <row r="95" spans="1:30" ht="16.5">
      <c r="A95" s="62"/>
      <c r="B95" s="62"/>
      <c r="C95" s="58"/>
      <c r="D95" s="17"/>
      <c r="E95" s="16"/>
      <c r="F95" s="25"/>
      <c r="G95" s="26"/>
      <c r="H95" s="25"/>
      <c r="I95" s="26"/>
      <c r="J95" s="73"/>
      <c r="K95" s="74"/>
      <c r="L95" s="51"/>
      <c r="M95" s="27"/>
      <c r="N95" s="25"/>
      <c r="O95" s="26"/>
      <c r="P95" s="25"/>
      <c r="Q95" s="26"/>
      <c r="R95" s="73"/>
      <c r="S95" s="74"/>
      <c r="T95" s="56"/>
      <c r="U95" s="26"/>
      <c r="V95" s="159"/>
      <c r="W95" s="159"/>
      <c r="X95" s="56"/>
      <c r="Y95" s="26"/>
      <c r="Z95" s="25"/>
      <c r="AA95" s="26"/>
      <c r="AB95" s="4">
        <f t="shared" si="8"/>
        <v>0</v>
      </c>
      <c r="AC95" s="3">
        <f t="shared" si="6"/>
        <v>0</v>
      </c>
      <c r="AD95" s="23">
        <f t="shared" si="7"/>
        <v>93</v>
      </c>
    </row>
    <row r="96" spans="1:30" ht="16.5">
      <c r="A96" s="62"/>
      <c r="B96" s="62"/>
      <c r="C96" s="58"/>
      <c r="D96" s="17"/>
      <c r="E96" s="16"/>
      <c r="F96" s="25"/>
      <c r="G96" s="26"/>
      <c r="H96" s="25"/>
      <c r="I96" s="26"/>
      <c r="J96" s="73"/>
      <c r="K96" s="74"/>
      <c r="L96" s="51"/>
      <c r="M96" s="27"/>
      <c r="N96" s="25"/>
      <c r="O96" s="26"/>
      <c r="P96" s="25"/>
      <c r="Q96" s="26"/>
      <c r="R96" s="73"/>
      <c r="S96" s="74"/>
      <c r="T96" s="56"/>
      <c r="U96" s="26"/>
      <c r="V96" s="159"/>
      <c r="W96" s="159"/>
      <c r="X96" s="56"/>
      <c r="Y96" s="26"/>
      <c r="Z96" s="25"/>
      <c r="AA96" s="26"/>
      <c r="AB96" s="4">
        <f t="shared" si="8"/>
        <v>0</v>
      </c>
      <c r="AC96" s="3">
        <f t="shared" si="6"/>
        <v>0</v>
      </c>
      <c r="AD96" s="23">
        <f t="shared" si="7"/>
        <v>94</v>
      </c>
    </row>
    <row r="97" spans="1:30" ht="16.5">
      <c r="A97" s="62"/>
      <c r="B97" s="62"/>
      <c r="C97" s="58"/>
      <c r="D97" s="17"/>
      <c r="E97" s="16"/>
      <c r="F97" s="25"/>
      <c r="G97" s="26"/>
      <c r="H97" s="25"/>
      <c r="I97" s="26"/>
      <c r="J97" s="73"/>
      <c r="K97" s="74"/>
      <c r="L97" s="51"/>
      <c r="M97" s="27"/>
      <c r="N97" s="25"/>
      <c r="O97" s="26"/>
      <c r="P97" s="25"/>
      <c r="Q97" s="26"/>
      <c r="R97" s="73"/>
      <c r="S97" s="74"/>
      <c r="T97" s="56"/>
      <c r="U97" s="26"/>
      <c r="V97" s="159"/>
      <c r="W97" s="159"/>
      <c r="X97" s="56"/>
      <c r="Y97" s="26"/>
      <c r="Z97" s="25"/>
      <c r="AA97" s="26"/>
      <c r="AB97" s="4">
        <f t="shared" si="8"/>
        <v>0</v>
      </c>
      <c r="AC97" s="3">
        <f t="shared" si="6"/>
        <v>0</v>
      </c>
      <c r="AD97" s="23">
        <f t="shared" si="7"/>
        <v>95</v>
      </c>
    </row>
    <row r="98" spans="1:30" ht="16.5">
      <c r="A98" s="62"/>
      <c r="B98" s="62"/>
      <c r="C98" s="58"/>
      <c r="D98" s="17"/>
      <c r="E98" s="16"/>
      <c r="F98" s="25"/>
      <c r="G98" s="26"/>
      <c r="H98" s="25"/>
      <c r="I98" s="26"/>
      <c r="J98" s="73"/>
      <c r="K98" s="74"/>
      <c r="L98" s="51"/>
      <c r="M98" s="27"/>
      <c r="N98" s="25"/>
      <c r="O98" s="26"/>
      <c r="P98" s="25"/>
      <c r="Q98" s="26"/>
      <c r="R98" s="73"/>
      <c r="S98" s="74"/>
      <c r="T98" s="56"/>
      <c r="U98" s="26"/>
      <c r="V98" s="159"/>
      <c r="W98" s="159"/>
      <c r="X98" s="56"/>
      <c r="Y98" s="26"/>
      <c r="Z98" s="25"/>
      <c r="AA98" s="26"/>
      <c r="AB98" s="4">
        <f t="shared" si="8"/>
        <v>0</v>
      </c>
      <c r="AC98" s="3">
        <f t="shared" si="6"/>
        <v>0</v>
      </c>
      <c r="AD98" s="23">
        <f t="shared" si="7"/>
        <v>96</v>
      </c>
    </row>
    <row r="99" spans="1:30" ht="16.5">
      <c r="A99" s="62"/>
      <c r="B99" s="62"/>
      <c r="C99" s="58"/>
      <c r="D99" s="17"/>
      <c r="E99" s="16"/>
      <c r="F99" s="25"/>
      <c r="G99" s="26"/>
      <c r="H99" s="25"/>
      <c r="I99" s="26"/>
      <c r="J99" s="73"/>
      <c r="K99" s="74"/>
      <c r="L99" s="51"/>
      <c r="M99" s="27"/>
      <c r="N99" s="25"/>
      <c r="O99" s="26"/>
      <c r="P99" s="25"/>
      <c r="Q99" s="26"/>
      <c r="R99" s="73"/>
      <c r="S99" s="74"/>
      <c r="T99" s="56"/>
      <c r="U99" s="26"/>
      <c r="V99" s="159"/>
      <c r="W99" s="159"/>
      <c r="X99" s="56"/>
      <c r="Y99" s="26"/>
      <c r="Z99" s="25"/>
      <c r="AA99" s="26"/>
      <c r="AB99" s="4">
        <f t="shared" si="8"/>
        <v>0</v>
      </c>
      <c r="AC99" s="3">
        <f t="shared" ref="AC99:AC130" si="9">G99+I99+K99+M99+O99+Q99+S99+AA99+U99+W99+Y99</f>
        <v>0</v>
      </c>
      <c r="AD99" s="23">
        <f t="shared" si="7"/>
        <v>97</v>
      </c>
    </row>
    <row r="100" spans="1:30" ht="16.5">
      <c r="A100" s="62"/>
      <c r="B100" s="62"/>
      <c r="C100" s="58"/>
      <c r="D100" s="17"/>
      <c r="E100" s="16"/>
      <c r="F100" s="25"/>
      <c r="G100" s="26"/>
      <c r="H100" s="25"/>
      <c r="I100" s="26"/>
      <c r="J100" s="73"/>
      <c r="K100" s="74"/>
      <c r="L100" s="51"/>
      <c r="M100" s="27"/>
      <c r="N100" s="25"/>
      <c r="O100" s="26"/>
      <c r="P100" s="25"/>
      <c r="Q100" s="26"/>
      <c r="R100" s="73"/>
      <c r="S100" s="74"/>
      <c r="T100" s="56"/>
      <c r="U100" s="26"/>
      <c r="V100" s="159"/>
      <c r="W100" s="159"/>
      <c r="X100" s="56"/>
      <c r="Y100" s="26"/>
      <c r="Z100" s="25"/>
      <c r="AA100" s="26"/>
      <c r="AB100" s="4">
        <f t="shared" si="8"/>
        <v>0</v>
      </c>
      <c r="AC100" s="3">
        <f t="shared" si="9"/>
        <v>0</v>
      </c>
      <c r="AD100" s="23">
        <f t="shared" ref="AD100:AD131" si="10">AD99+1</f>
        <v>98</v>
      </c>
    </row>
    <row r="101" spans="1:30" ht="16.5">
      <c r="A101" s="62"/>
      <c r="B101" s="62"/>
      <c r="C101" s="58"/>
      <c r="D101" s="17"/>
      <c r="E101" s="16"/>
      <c r="F101" s="25"/>
      <c r="G101" s="26"/>
      <c r="H101" s="25"/>
      <c r="I101" s="26"/>
      <c r="J101" s="73"/>
      <c r="K101" s="74"/>
      <c r="L101" s="51"/>
      <c r="M101" s="27"/>
      <c r="N101" s="25"/>
      <c r="O101" s="26"/>
      <c r="P101" s="25"/>
      <c r="Q101" s="26"/>
      <c r="R101" s="73"/>
      <c r="S101" s="74"/>
      <c r="T101" s="56"/>
      <c r="U101" s="26"/>
      <c r="V101" s="159"/>
      <c r="W101" s="159"/>
      <c r="X101" s="56"/>
      <c r="Y101" s="26"/>
      <c r="Z101" s="25"/>
      <c r="AA101" s="26"/>
      <c r="AB101" s="4">
        <f t="shared" si="8"/>
        <v>0</v>
      </c>
      <c r="AC101" s="3">
        <f t="shared" si="9"/>
        <v>0</v>
      </c>
      <c r="AD101" s="23">
        <f t="shared" si="10"/>
        <v>99</v>
      </c>
    </row>
    <row r="102" spans="1:30" ht="16.5">
      <c r="A102" s="62"/>
      <c r="B102" s="62"/>
      <c r="C102" s="58"/>
      <c r="D102" s="17"/>
      <c r="E102" s="16"/>
      <c r="F102" s="25"/>
      <c r="G102" s="26"/>
      <c r="H102" s="25"/>
      <c r="I102" s="26"/>
      <c r="J102" s="73"/>
      <c r="K102" s="74"/>
      <c r="L102" s="51"/>
      <c r="M102" s="27"/>
      <c r="N102" s="25"/>
      <c r="O102" s="26"/>
      <c r="P102" s="25"/>
      <c r="Q102" s="26"/>
      <c r="R102" s="73"/>
      <c r="S102" s="74"/>
      <c r="T102" s="56"/>
      <c r="U102" s="26"/>
      <c r="V102" s="159"/>
      <c r="W102" s="159"/>
      <c r="X102" s="56"/>
      <c r="Y102" s="26"/>
      <c r="Z102" s="25"/>
      <c r="AA102" s="26"/>
      <c r="AB102" s="4">
        <f t="shared" si="8"/>
        <v>0</v>
      </c>
      <c r="AC102" s="3">
        <f t="shared" si="9"/>
        <v>0</v>
      </c>
      <c r="AD102" s="23">
        <f t="shared" si="10"/>
        <v>100</v>
      </c>
    </row>
    <row r="103" spans="1:30" ht="16.5">
      <c r="A103" s="62"/>
      <c r="B103" s="62"/>
      <c r="C103" s="58"/>
      <c r="D103" s="17"/>
      <c r="E103" s="16"/>
      <c r="F103" s="25"/>
      <c r="G103" s="26"/>
      <c r="H103" s="25"/>
      <c r="I103" s="26"/>
      <c r="J103" s="73"/>
      <c r="K103" s="74"/>
      <c r="L103" s="51"/>
      <c r="M103" s="27"/>
      <c r="N103" s="25"/>
      <c r="O103" s="26"/>
      <c r="P103" s="25"/>
      <c r="Q103" s="26"/>
      <c r="R103" s="73"/>
      <c r="S103" s="74"/>
      <c r="T103" s="56"/>
      <c r="U103" s="26"/>
      <c r="V103" s="159"/>
      <c r="W103" s="159"/>
      <c r="X103" s="56"/>
      <c r="Y103" s="26"/>
      <c r="Z103" s="25"/>
      <c r="AA103" s="26"/>
      <c r="AB103" s="4">
        <f t="shared" si="8"/>
        <v>0</v>
      </c>
      <c r="AC103" s="3">
        <f t="shared" si="9"/>
        <v>0</v>
      </c>
      <c r="AD103" s="23">
        <f t="shared" si="10"/>
        <v>101</v>
      </c>
    </row>
    <row r="104" spans="1:30" ht="16.5">
      <c r="A104" s="62"/>
      <c r="B104" s="62"/>
      <c r="C104" s="58"/>
      <c r="D104" s="17"/>
      <c r="E104" s="16"/>
      <c r="F104" s="25"/>
      <c r="G104" s="26"/>
      <c r="H104" s="25"/>
      <c r="I104" s="26"/>
      <c r="J104" s="73"/>
      <c r="K104" s="74"/>
      <c r="L104" s="51"/>
      <c r="M104" s="27"/>
      <c r="N104" s="25"/>
      <c r="O104" s="26"/>
      <c r="P104" s="25"/>
      <c r="Q104" s="26"/>
      <c r="R104" s="73"/>
      <c r="S104" s="74"/>
      <c r="T104" s="56"/>
      <c r="U104" s="26"/>
      <c r="V104" s="159"/>
      <c r="W104" s="159"/>
      <c r="X104" s="56"/>
      <c r="Y104" s="26"/>
      <c r="Z104" s="25"/>
      <c r="AA104" s="26"/>
      <c r="AB104" s="4">
        <f t="shared" si="8"/>
        <v>0</v>
      </c>
      <c r="AC104" s="3">
        <f t="shared" si="9"/>
        <v>0</v>
      </c>
      <c r="AD104" s="23">
        <f t="shared" si="10"/>
        <v>102</v>
      </c>
    </row>
    <row r="105" spans="1:30" ht="16.5">
      <c r="A105" s="62"/>
      <c r="B105" s="62"/>
      <c r="C105" s="58"/>
      <c r="D105" s="17"/>
      <c r="E105" s="16"/>
      <c r="F105" s="25"/>
      <c r="G105" s="26"/>
      <c r="H105" s="25"/>
      <c r="I105" s="26"/>
      <c r="J105" s="73"/>
      <c r="K105" s="74"/>
      <c r="L105" s="51"/>
      <c r="M105" s="27"/>
      <c r="N105" s="25"/>
      <c r="O105" s="26"/>
      <c r="P105" s="25"/>
      <c r="Q105" s="26"/>
      <c r="R105" s="73"/>
      <c r="S105" s="74"/>
      <c r="T105" s="56"/>
      <c r="U105" s="26"/>
      <c r="V105" s="159"/>
      <c r="W105" s="159"/>
      <c r="X105" s="56"/>
      <c r="Y105" s="26"/>
      <c r="Z105" s="25"/>
      <c r="AA105" s="26"/>
      <c r="AB105" s="4">
        <f t="shared" si="8"/>
        <v>0</v>
      </c>
      <c r="AC105" s="3">
        <f t="shared" si="9"/>
        <v>0</v>
      </c>
      <c r="AD105" s="23">
        <f t="shared" si="10"/>
        <v>103</v>
      </c>
    </row>
    <row r="106" spans="1:30" ht="16.5">
      <c r="A106" s="62"/>
      <c r="B106" s="62"/>
      <c r="C106" s="58"/>
      <c r="D106" s="17"/>
      <c r="E106" s="16"/>
      <c r="F106" s="25"/>
      <c r="G106" s="26"/>
      <c r="H106" s="25"/>
      <c r="I106" s="26"/>
      <c r="J106" s="73"/>
      <c r="K106" s="74"/>
      <c r="L106" s="51"/>
      <c r="M106" s="27"/>
      <c r="N106" s="25"/>
      <c r="O106" s="26"/>
      <c r="P106" s="25"/>
      <c r="Q106" s="26"/>
      <c r="R106" s="73"/>
      <c r="S106" s="74"/>
      <c r="T106" s="56"/>
      <c r="U106" s="26"/>
      <c r="V106" s="159"/>
      <c r="W106" s="159"/>
      <c r="X106" s="56"/>
      <c r="Y106" s="26"/>
      <c r="Z106" s="25"/>
      <c r="AA106" s="26"/>
      <c r="AB106" s="4">
        <f t="shared" si="8"/>
        <v>0</v>
      </c>
      <c r="AC106" s="3">
        <f t="shared" si="9"/>
        <v>0</v>
      </c>
      <c r="AD106" s="23">
        <f t="shared" si="10"/>
        <v>104</v>
      </c>
    </row>
    <row r="107" spans="1:30" ht="16.5">
      <c r="A107" s="62"/>
      <c r="B107" s="62"/>
      <c r="C107" s="58"/>
      <c r="D107" s="17"/>
      <c r="E107" s="16"/>
      <c r="F107" s="25"/>
      <c r="G107" s="26"/>
      <c r="H107" s="25"/>
      <c r="I107" s="26"/>
      <c r="J107" s="73"/>
      <c r="K107" s="74"/>
      <c r="L107" s="51"/>
      <c r="M107" s="27"/>
      <c r="N107" s="25"/>
      <c r="O107" s="26"/>
      <c r="P107" s="25"/>
      <c r="Q107" s="26"/>
      <c r="R107" s="73"/>
      <c r="S107" s="74"/>
      <c r="T107" s="56"/>
      <c r="U107" s="26"/>
      <c r="V107" s="159"/>
      <c r="W107" s="159"/>
      <c r="X107" s="56"/>
      <c r="Y107" s="26"/>
      <c r="Z107" s="25"/>
      <c r="AA107" s="26"/>
      <c r="AB107" s="4">
        <f t="shared" si="8"/>
        <v>0</v>
      </c>
      <c r="AC107" s="3">
        <f t="shared" si="9"/>
        <v>0</v>
      </c>
      <c r="AD107" s="23">
        <f t="shared" si="10"/>
        <v>105</v>
      </c>
    </row>
    <row r="108" spans="1:30" ht="16.5">
      <c r="A108" s="62"/>
      <c r="B108" s="62"/>
      <c r="C108" s="58"/>
      <c r="D108" s="17"/>
      <c r="E108" s="16"/>
      <c r="F108" s="25"/>
      <c r="G108" s="26"/>
      <c r="H108" s="25"/>
      <c r="I108" s="26"/>
      <c r="J108" s="73"/>
      <c r="K108" s="74"/>
      <c r="L108" s="51"/>
      <c r="M108" s="27"/>
      <c r="N108" s="25"/>
      <c r="O108" s="26"/>
      <c r="P108" s="25"/>
      <c r="Q108" s="26"/>
      <c r="R108" s="73"/>
      <c r="S108" s="74"/>
      <c r="T108" s="56"/>
      <c r="U108" s="26"/>
      <c r="V108" s="159"/>
      <c r="W108" s="159"/>
      <c r="X108" s="56"/>
      <c r="Y108" s="26"/>
      <c r="Z108" s="25"/>
      <c r="AA108" s="26"/>
      <c r="AB108" s="4">
        <f t="shared" si="8"/>
        <v>0</v>
      </c>
      <c r="AC108" s="3">
        <f t="shared" si="9"/>
        <v>0</v>
      </c>
      <c r="AD108" s="23">
        <f t="shared" si="10"/>
        <v>106</v>
      </c>
    </row>
    <row r="109" spans="1:30" ht="16.5">
      <c r="A109" s="62"/>
      <c r="B109" s="62"/>
      <c r="C109" s="58"/>
      <c r="D109" s="17"/>
      <c r="E109" s="16"/>
      <c r="F109" s="25"/>
      <c r="G109" s="26"/>
      <c r="H109" s="25"/>
      <c r="I109" s="26"/>
      <c r="J109" s="73"/>
      <c r="K109" s="74"/>
      <c r="L109" s="51"/>
      <c r="M109" s="27"/>
      <c r="N109" s="25"/>
      <c r="O109" s="26"/>
      <c r="P109" s="25"/>
      <c r="Q109" s="26"/>
      <c r="R109" s="73"/>
      <c r="S109" s="74"/>
      <c r="T109" s="56"/>
      <c r="U109" s="26"/>
      <c r="V109" s="159"/>
      <c r="W109" s="159"/>
      <c r="X109" s="56"/>
      <c r="Y109" s="26"/>
      <c r="Z109" s="25"/>
      <c r="AA109" s="26"/>
      <c r="AB109" s="4">
        <f t="shared" si="8"/>
        <v>0</v>
      </c>
      <c r="AC109" s="3">
        <f t="shared" si="9"/>
        <v>0</v>
      </c>
      <c r="AD109" s="23">
        <f t="shared" si="10"/>
        <v>107</v>
      </c>
    </row>
    <row r="110" spans="1:30" ht="16.5">
      <c r="A110" s="62"/>
      <c r="B110" s="62"/>
      <c r="C110" s="58"/>
      <c r="D110" s="17"/>
      <c r="E110" s="16"/>
      <c r="F110" s="25"/>
      <c r="G110" s="26"/>
      <c r="H110" s="25"/>
      <c r="I110" s="26"/>
      <c r="J110" s="73"/>
      <c r="K110" s="74"/>
      <c r="L110" s="51"/>
      <c r="M110" s="27"/>
      <c r="N110" s="25"/>
      <c r="O110" s="26"/>
      <c r="P110" s="25"/>
      <c r="Q110" s="26"/>
      <c r="R110" s="73"/>
      <c r="S110" s="74"/>
      <c r="T110" s="56"/>
      <c r="U110" s="26"/>
      <c r="V110" s="159"/>
      <c r="W110" s="159"/>
      <c r="X110" s="56"/>
      <c r="Y110" s="26"/>
      <c r="Z110" s="25"/>
      <c r="AA110" s="26"/>
      <c r="AB110" s="4">
        <f t="shared" si="8"/>
        <v>0</v>
      </c>
      <c r="AC110" s="3">
        <f t="shared" si="9"/>
        <v>0</v>
      </c>
      <c r="AD110" s="23">
        <f t="shared" si="10"/>
        <v>108</v>
      </c>
    </row>
    <row r="111" spans="1:30" ht="16.5">
      <c r="A111" s="62"/>
      <c r="B111" s="62"/>
      <c r="C111" s="58"/>
      <c r="D111" s="17"/>
      <c r="E111" s="16"/>
      <c r="F111" s="25"/>
      <c r="G111" s="26"/>
      <c r="H111" s="25"/>
      <c r="I111" s="26"/>
      <c r="J111" s="73"/>
      <c r="K111" s="74"/>
      <c r="L111" s="51"/>
      <c r="M111" s="27"/>
      <c r="N111" s="25"/>
      <c r="O111" s="26"/>
      <c r="P111" s="25"/>
      <c r="Q111" s="26"/>
      <c r="R111" s="73"/>
      <c r="S111" s="74"/>
      <c r="T111" s="56"/>
      <c r="U111" s="26"/>
      <c r="V111" s="159"/>
      <c r="W111" s="159"/>
      <c r="X111" s="56"/>
      <c r="Y111" s="26"/>
      <c r="Z111" s="25"/>
      <c r="AA111" s="26"/>
      <c r="AB111" s="4">
        <f t="shared" ref="AB111:AB142" si="11">G111+I111+K111+M111+O111+Q111+S111+AA111+U111+W111+Y111</f>
        <v>0</v>
      </c>
      <c r="AC111" s="3">
        <f t="shared" si="9"/>
        <v>0</v>
      </c>
      <c r="AD111" s="23">
        <f t="shared" si="10"/>
        <v>109</v>
      </c>
    </row>
    <row r="112" spans="1:30" ht="16.5">
      <c r="A112" s="62"/>
      <c r="B112" s="62"/>
      <c r="C112" s="58"/>
      <c r="D112" s="17"/>
      <c r="E112" s="16"/>
      <c r="F112" s="25"/>
      <c r="G112" s="26"/>
      <c r="H112" s="25"/>
      <c r="I112" s="26"/>
      <c r="J112" s="73"/>
      <c r="K112" s="74"/>
      <c r="L112" s="51"/>
      <c r="M112" s="27"/>
      <c r="N112" s="25"/>
      <c r="O112" s="26"/>
      <c r="P112" s="25"/>
      <c r="Q112" s="26"/>
      <c r="R112" s="73"/>
      <c r="S112" s="74"/>
      <c r="T112" s="56"/>
      <c r="U112" s="26"/>
      <c r="V112" s="159"/>
      <c r="W112" s="159"/>
      <c r="X112" s="56"/>
      <c r="Y112" s="26"/>
      <c r="Z112" s="25"/>
      <c r="AA112" s="26"/>
      <c r="AB112" s="4">
        <f t="shared" si="11"/>
        <v>0</v>
      </c>
      <c r="AC112" s="3">
        <f t="shared" si="9"/>
        <v>0</v>
      </c>
      <c r="AD112" s="23">
        <f t="shared" si="10"/>
        <v>110</v>
      </c>
    </row>
    <row r="113" spans="1:30" ht="16.5">
      <c r="A113" s="62"/>
      <c r="B113" s="62"/>
      <c r="C113" s="58"/>
      <c r="D113" s="17"/>
      <c r="E113" s="16"/>
      <c r="F113" s="25"/>
      <c r="G113" s="26"/>
      <c r="H113" s="25"/>
      <c r="I113" s="26"/>
      <c r="J113" s="73"/>
      <c r="K113" s="74"/>
      <c r="L113" s="51"/>
      <c r="M113" s="27"/>
      <c r="N113" s="25"/>
      <c r="O113" s="26"/>
      <c r="P113" s="25"/>
      <c r="Q113" s="26"/>
      <c r="R113" s="73"/>
      <c r="S113" s="74"/>
      <c r="T113" s="56"/>
      <c r="U113" s="26"/>
      <c r="V113" s="159"/>
      <c r="W113" s="159"/>
      <c r="X113" s="56"/>
      <c r="Y113" s="26"/>
      <c r="Z113" s="25"/>
      <c r="AA113" s="26"/>
      <c r="AB113" s="4">
        <f t="shared" si="11"/>
        <v>0</v>
      </c>
      <c r="AC113" s="3">
        <f t="shared" si="9"/>
        <v>0</v>
      </c>
      <c r="AD113" s="23">
        <f t="shared" si="10"/>
        <v>111</v>
      </c>
    </row>
    <row r="114" spans="1:30" ht="16.5">
      <c r="A114" s="62"/>
      <c r="B114" s="62"/>
      <c r="C114" s="58"/>
      <c r="D114" s="17"/>
      <c r="E114" s="16"/>
      <c r="F114" s="25"/>
      <c r="G114" s="26"/>
      <c r="H114" s="25"/>
      <c r="I114" s="26"/>
      <c r="J114" s="73"/>
      <c r="K114" s="74"/>
      <c r="L114" s="51"/>
      <c r="M114" s="27"/>
      <c r="N114" s="25"/>
      <c r="O114" s="26"/>
      <c r="P114" s="25"/>
      <c r="Q114" s="26"/>
      <c r="R114" s="73"/>
      <c r="S114" s="74"/>
      <c r="T114" s="56"/>
      <c r="U114" s="26"/>
      <c r="V114" s="159"/>
      <c r="W114" s="159"/>
      <c r="X114" s="56"/>
      <c r="Y114" s="26"/>
      <c r="Z114" s="25"/>
      <c r="AA114" s="26"/>
      <c r="AB114" s="4">
        <f t="shared" si="11"/>
        <v>0</v>
      </c>
      <c r="AC114" s="3">
        <f t="shared" si="9"/>
        <v>0</v>
      </c>
      <c r="AD114" s="23">
        <f t="shared" si="10"/>
        <v>112</v>
      </c>
    </row>
    <row r="115" spans="1:30" ht="16.5">
      <c r="A115" s="62"/>
      <c r="B115" s="62"/>
      <c r="C115" s="58"/>
      <c r="D115" s="17"/>
      <c r="E115" s="16"/>
      <c r="F115" s="25"/>
      <c r="G115" s="26"/>
      <c r="H115" s="25"/>
      <c r="I115" s="26"/>
      <c r="J115" s="73"/>
      <c r="K115" s="74"/>
      <c r="L115" s="51"/>
      <c r="M115" s="27"/>
      <c r="N115" s="25"/>
      <c r="O115" s="26"/>
      <c r="P115" s="25"/>
      <c r="Q115" s="26"/>
      <c r="R115" s="73"/>
      <c r="S115" s="74"/>
      <c r="T115" s="56"/>
      <c r="U115" s="26"/>
      <c r="V115" s="159"/>
      <c r="W115" s="159"/>
      <c r="X115" s="56"/>
      <c r="Y115" s="26"/>
      <c r="Z115" s="25"/>
      <c r="AA115" s="26"/>
      <c r="AB115" s="4">
        <f t="shared" si="11"/>
        <v>0</v>
      </c>
      <c r="AC115" s="3">
        <f t="shared" si="9"/>
        <v>0</v>
      </c>
      <c r="AD115" s="23">
        <f t="shared" si="10"/>
        <v>113</v>
      </c>
    </row>
    <row r="116" spans="1:30" ht="16.5">
      <c r="A116" s="62"/>
      <c r="B116" s="62"/>
      <c r="C116" s="58"/>
      <c r="D116" s="17"/>
      <c r="E116" s="16"/>
      <c r="F116" s="25"/>
      <c r="G116" s="26"/>
      <c r="H116" s="25"/>
      <c r="I116" s="26"/>
      <c r="J116" s="73"/>
      <c r="K116" s="74"/>
      <c r="L116" s="51"/>
      <c r="M116" s="27"/>
      <c r="N116" s="25"/>
      <c r="O116" s="26"/>
      <c r="P116" s="25"/>
      <c r="Q116" s="26"/>
      <c r="R116" s="73"/>
      <c r="S116" s="74"/>
      <c r="T116" s="56"/>
      <c r="U116" s="26"/>
      <c r="V116" s="159"/>
      <c r="W116" s="159"/>
      <c r="X116" s="56"/>
      <c r="Y116" s="26"/>
      <c r="Z116" s="25"/>
      <c r="AA116" s="26"/>
      <c r="AB116" s="4">
        <f t="shared" si="11"/>
        <v>0</v>
      </c>
      <c r="AC116" s="3">
        <f t="shared" si="9"/>
        <v>0</v>
      </c>
      <c r="AD116" s="23">
        <f t="shared" si="10"/>
        <v>114</v>
      </c>
    </row>
    <row r="117" spans="1:30" ht="16.5">
      <c r="A117" s="62"/>
      <c r="B117" s="62"/>
      <c r="C117" s="58"/>
      <c r="D117" s="17"/>
      <c r="E117" s="16"/>
      <c r="F117" s="25"/>
      <c r="G117" s="26"/>
      <c r="H117" s="25"/>
      <c r="I117" s="26"/>
      <c r="J117" s="73"/>
      <c r="K117" s="74"/>
      <c r="L117" s="51"/>
      <c r="M117" s="27"/>
      <c r="N117" s="25"/>
      <c r="O117" s="26"/>
      <c r="P117" s="25"/>
      <c r="Q117" s="26"/>
      <c r="R117" s="73"/>
      <c r="S117" s="74"/>
      <c r="T117" s="56"/>
      <c r="U117" s="26"/>
      <c r="V117" s="159"/>
      <c r="W117" s="159"/>
      <c r="X117" s="56"/>
      <c r="Y117" s="26"/>
      <c r="Z117" s="25"/>
      <c r="AA117" s="26"/>
      <c r="AB117" s="4">
        <f t="shared" si="11"/>
        <v>0</v>
      </c>
      <c r="AC117" s="3">
        <f t="shared" si="9"/>
        <v>0</v>
      </c>
      <c r="AD117" s="23">
        <f t="shared" si="10"/>
        <v>115</v>
      </c>
    </row>
    <row r="118" spans="1:30" ht="16.5">
      <c r="A118" s="62"/>
      <c r="B118" s="62"/>
      <c r="C118" s="58"/>
      <c r="D118" s="17"/>
      <c r="E118" s="16"/>
      <c r="F118" s="25"/>
      <c r="G118" s="26"/>
      <c r="H118" s="25"/>
      <c r="I118" s="26"/>
      <c r="J118" s="73"/>
      <c r="K118" s="74"/>
      <c r="L118" s="51"/>
      <c r="M118" s="27"/>
      <c r="N118" s="25"/>
      <c r="O118" s="26"/>
      <c r="P118" s="25"/>
      <c r="Q118" s="26"/>
      <c r="R118" s="73"/>
      <c r="S118" s="74"/>
      <c r="T118" s="56"/>
      <c r="U118" s="26"/>
      <c r="V118" s="159"/>
      <c r="W118" s="159"/>
      <c r="X118" s="56"/>
      <c r="Y118" s="26"/>
      <c r="Z118" s="25"/>
      <c r="AA118" s="26"/>
      <c r="AB118" s="4">
        <f t="shared" si="11"/>
        <v>0</v>
      </c>
      <c r="AC118" s="3">
        <f t="shared" si="9"/>
        <v>0</v>
      </c>
      <c r="AD118" s="23">
        <f t="shared" si="10"/>
        <v>116</v>
      </c>
    </row>
    <row r="119" spans="1:30" ht="16.5">
      <c r="A119" s="62"/>
      <c r="B119" s="62"/>
      <c r="C119" s="58"/>
      <c r="D119" s="17"/>
      <c r="E119" s="16"/>
      <c r="F119" s="25"/>
      <c r="G119" s="26"/>
      <c r="H119" s="25"/>
      <c r="I119" s="26"/>
      <c r="J119" s="73"/>
      <c r="K119" s="74"/>
      <c r="L119" s="51"/>
      <c r="M119" s="27"/>
      <c r="N119" s="25"/>
      <c r="O119" s="26"/>
      <c r="P119" s="25"/>
      <c r="Q119" s="26"/>
      <c r="R119" s="73"/>
      <c r="S119" s="74"/>
      <c r="T119" s="56"/>
      <c r="U119" s="26"/>
      <c r="V119" s="159"/>
      <c r="W119" s="159"/>
      <c r="X119" s="56"/>
      <c r="Y119" s="26"/>
      <c r="Z119" s="25"/>
      <c r="AA119" s="26"/>
      <c r="AB119" s="4">
        <f t="shared" si="11"/>
        <v>0</v>
      </c>
      <c r="AC119" s="3">
        <f t="shared" si="9"/>
        <v>0</v>
      </c>
      <c r="AD119" s="23">
        <f t="shared" si="10"/>
        <v>117</v>
      </c>
    </row>
    <row r="120" spans="1:30" ht="16.5">
      <c r="A120" s="62"/>
      <c r="B120" s="62"/>
      <c r="C120" s="58"/>
      <c r="D120" s="17"/>
      <c r="E120" s="16"/>
      <c r="F120" s="25"/>
      <c r="G120" s="26"/>
      <c r="H120" s="25"/>
      <c r="I120" s="26"/>
      <c r="J120" s="73"/>
      <c r="K120" s="74"/>
      <c r="L120" s="51"/>
      <c r="M120" s="27"/>
      <c r="N120" s="25"/>
      <c r="O120" s="26"/>
      <c r="P120" s="25"/>
      <c r="Q120" s="26"/>
      <c r="R120" s="73"/>
      <c r="S120" s="74"/>
      <c r="T120" s="56"/>
      <c r="U120" s="26"/>
      <c r="V120" s="159"/>
      <c r="W120" s="159"/>
      <c r="X120" s="56"/>
      <c r="Y120" s="26"/>
      <c r="Z120" s="25"/>
      <c r="AA120" s="26"/>
      <c r="AB120" s="4">
        <f t="shared" si="11"/>
        <v>0</v>
      </c>
      <c r="AC120" s="3">
        <f t="shared" si="9"/>
        <v>0</v>
      </c>
      <c r="AD120" s="23">
        <f t="shared" si="10"/>
        <v>118</v>
      </c>
    </row>
    <row r="121" spans="1:30" ht="16.5">
      <c r="A121" s="62"/>
      <c r="B121" s="62"/>
      <c r="C121" s="58"/>
      <c r="D121" s="17"/>
      <c r="E121" s="16"/>
      <c r="F121" s="25"/>
      <c r="G121" s="26"/>
      <c r="H121" s="25"/>
      <c r="I121" s="26"/>
      <c r="J121" s="73"/>
      <c r="K121" s="74"/>
      <c r="L121" s="51"/>
      <c r="M121" s="27"/>
      <c r="N121" s="25"/>
      <c r="O121" s="26"/>
      <c r="P121" s="25"/>
      <c r="Q121" s="26"/>
      <c r="R121" s="73"/>
      <c r="S121" s="74"/>
      <c r="T121" s="56"/>
      <c r="U121" s="26"/>
      <c r="V121" s="159"/>
      <c r="W121" s="159"/>
      <c r="X121" s="56"/>
      <c r="Y121" s="26"/>
      <c r="Z121" s="25"/>
      <c r="AA121" s="26"/>
      <c r="AB121" s="4">
        <f t="shared" si="11"/>
        <v>0</v>
      </c>
      <c r="AC121" s="3">
        <f t="shared" si="9"/>
        <v>0</v>
      </c>
      <c r="AD121" s="23">
        <f t="shared" si="10"/>
        <v>119</v>
      </c>
    </row>
    <row r="122" spans="1:30" ht="16.5">
      <c r="A122" s="62"/>
      <c r="B122" s="62"/>
      <c r="C122" s="58"/>
      <c r="D122" s="17"/>
      <c r="E122" s="16"/>
      <c r="F122" s="25"/>
      <c r="G122" s="26"/>
      <c r="H122" s="25"/>
      <c r="I122" s="26"/>
      <c r="J122" s="73"/>
      <c r="K122" s="74"/>
      <c r="L122" s="51"/>
      <c r="M122" s="27"/>
      <c r="N122" s="25"/>
      <c r="O122" s="26"/>
      <c r="P122" s="25"/>
      <c r="Q122" s="26"/>
      <c r="R122" s="73"/>
      <c r="S122" s="74"/>
      <c r="T122" s="56"/>
      <c r="U122" s="26"/>
      <c r="V122" s="159"/>
      <c r="W122" s="159"/>
      <c r="X122" s="56"/>
      <c r="Y122" s="26"/>
      <c r="Z122" s="25"/>
      <c r="AA122" s="26"/>
      <c r="AB122" s="4">
        <f t="shared" si="11"/>
        <v>0</v>
      </c>
      <c r="AC122" s="3">
        <f t="shared" si="9"/>
        <v>0</v>
      </c>
      <c r="AD122" s="23">
        <f t="shared" si="10"/>
        <v>120</v>
      </c>
    </row>
    <row r="123" spans="1:30" ht="16.5">
      <c r="A123" s="62"/>
      <c r="B123" s="62"/>
      <c r="C123" s="58"/>
      <c r="D123" s="17"/>
      <c r="E123" s="16"/>
      <c r="F123" s="25"/>
      <c r="G123" s="26"/>
      <c r="H123" s="25"/>
      <c r="I123" s="26"/>
      <c r="J123" s="73"/>
      <c r="K123" s="74"/>
      <c r="L123" s="51"/>
      <c r="M123" s="27"/>
      <c r="N123" s="25"/>
      <c r="O123" s="26"/>
      <c r="P123" s="25"/>
      <c r="Q123" s="26"/>
      <c r="R123" s="73"/>
      <c r="S123" s="74"/>
      <c r="T123" s="56"/>
      <c r="U123" s="26"/>
      <c r="V123" s="159"/>
      <c r="W123" s="159"/>
      <c r="X123" s="56"/>
      <c r="Y123" s="26"/>
      <c r="Z123" s="25"/>
      <c r="AA123" s="26"/>
      <c r="AB123" s="4">
        <f t="shared" si="11"/>
        <v>0</v>
      </c>
      <c r="AC123" s="3">
        <f t="shared" si="9"/>
        <v>0</v>
      </c>
      <c r="AD123" s="23">
        <f t="shared" si="10"/>
        <v>121</v>
      </c>
    </row>
    <row r="124" spans="1:30" ht="16.5">
      <c r="A124" s="62"/>
      <c r="B124" s="62"/>
      <c r="C124" s="58"/>
      <c r="D124" s="17"/>
      <c r="E124" s="16"/>
      <c r="F124" s="25"/>
      <c r="G124" s="26"/>
      <c r="H124" s="25"/>
      <c r="I124" s="26"/>
      <c r="J124" s="73"/>
      <c r="K124" s="74"/>
      <c r="L124" s="51"/>
      <c r="M124" s="27"/>
      <c r="N124" s="25"/>
      <c r="O124" s="26"/>
      <c r="P124" s="25"/>
      <c r="Q124" s="26"/>
      <c r="R124" s="73"/>
      <c r="S124" s="74"/>
      <c r="T124" s="56"/>
      <c r="U124" s="26"/>
      <c r="V124" s="159"/>
      <c r="W124" s="159"/>
      <c r="X124" s="56"/>
      <c r="Y124" s="26"/>
      <c r="Z124" s="25"/>
      <c r="AA124" s="26"/>
      <c r="AB124" s="4">
        <f t="shared" si="11"/>
        <v>0</v>
      </c>
      <c r="AC124" s="3">
        <f t="shared" si="9"/>
        <v>0</v>
      </c>
      <c r="AD124" s="23">
        <f t="shared" si="10"/>
        <v>122</v>
      </c>
    </row>
    <row r="125" spans="1:30" ht="16.5">
      <c r="A125" s="62"/>
      <c r="B125" s="62"/>
      <c r="C125" s="58"/>
      <c r="D125" s="17"/>
      <c r="E125" s="16"/>
      <c r="F125" s="25"/>
      <c r="G125" s="26"/>
      <c r="H125" s="25"/>
      <c r="I125" s="26"/>
      <c r="J125" s="73"/>
      <c r="K125" s="74"/>
      <c r="L125" s="51"/>
      <c r="M125" s="27"/>
      <c r="N125" s="25"/>
      <c r="O125" s="26"/>
      <c r="P125" s="25"/>
      <c r="Q125" s="26"/>
      <c r="R125" s="73"/>
      <c r="S125" s="74"/>
      <c r="T125" s="56"/>
      <c r="U125" s="26"/>
      <c r="V125" s="159"/>
      <c r="W125" s="159"/>
      <c r="X125" s="56"/>
      <c r="Y125" s="26"/>
      <c r="Z125" s="25"/>
      <c r="AA125" s="26"/>
      <c r="AB125" s="4">
        <f t="shared" si="11"/>
        <v>0</v>
      </c>
      <c r="AC125" s="3">
        <f t="shared" si="9"/>
        <v>0</v>
      </c>
      <c r="AD125" s="23">
        <f t="shared" si="10"/>
        <v>123</v>
      </c>
    </row>
    <row r="126" spans="1:30" ht="16.5">
      <c r="A126" s="62"/>
      <c r="B126" s="62"/>
      <c r="C126" s="58"/>
      <c r="D126" s="17"/>
      <c r="E126" s="16"/>
      <c r="F126" s="25"/>
      <c r="G126" s="26"/>
      <c r="H126" s="25"/>
      <c r="I126" s="26"/>
      <c r="J126" s="73"/>
      <c r="K126" s="74"/>
      <c r="L126" s="51"/>
      <c r="M126" s="27"/>
      <c r="N126" s="25"/>
      <c r="O126" s="26"/>
      <c r="P126" s="25"/>
      <c r="Q126" s="26"/>
      <c r="R126" s="73"/>
      <c r="S126" s="74"/>
      <c r="T126" s="56"/>
      <c r="U126" s="26"/>
      <c r="V126" s="159"/>
      <c r="W126" s="159"/>
      <c r="X126" s="56"/>
      <c r="Y126" s="26"/>
      <c r="Z126" s="25"/>
      <c r="AA126" s="26"/>
      <c r="AB126" s="4">
        <f t="shared" si="11"/>
        <v>0</v>
      </c>
      <c r="AC126" s="3">
        <f t="shared" si="9"/>
        <v>0</v>
      </c>
      <c r="AD126" s="23">
        <f t="shared" si="10"/>
        <v>124</v>
      </c>
    </row>
    <row r="127" spans="1:30" ht="16.5">
      <c r="A127" s="62"/>
      <c r="B127" s="62"/>
      <c r="C127" s="58"/>
      <c r="D127" s="17"/>
      <c r="E127" s="16"/>
      <c r="F127" s="25"/>
      <c r="G127" s="26"/>
      <c r="H127" s="25"/>
      <c r="I127" s="26"/>
      <c r="J127" s="73"/>
      <c r="K127" s="74"/>
      <c r="L127" s="51"/>
      <c r="M127" s="27"/>
      <c r="N127" s="25"/>
      <c r="O127" s="26"/>
      <c r="P127" s="25"/>
      <c r="Q127" s="26"/>
      <c r="R127" s="73"/>
      <c r="S127" s="74"/>
      <c r="T127" s="56"/>
      <c r="U127" s="26"/>
      <c r="V127" s="159"/>
      <c r="W127" s="159"/>
      <c r="X127" s="56"/>
      <c r="Y127" s="26"/>
      <c r="Z127" s="25"/>
      <c r="AA127" s="26"/>
      <c r="AB127" s="4">
        <f t="shared" si="11"/>
        <v>0</v>
      </c>
      <c r="AC127" s="3">
        <f t="shared" si="9"/>
        <v>0</v>
      </c>
      <c r="AD127" s="23">
        <f t="shared" si="10"/>
        <v>125</v>
      </c>
    </row>
    <row r="128" spans="1:30" ht="16.5">
      <c r="A128" s="62"/>
      <c r="B128" s="62"/>
      <c r="C128" s="58"/>
      <c r="D128" s="17"/>
      <c r="E128" s="16"/>
      <c r="F128" s="25"/>
      <c r="G128" s="26"/>
      <c r="H128" s="25"/>
      <c r="I128" s="26"/>
      <c r="J128" s="73"/>
      <c r="K128" s="74"/>
      <c r="L128" s="51"/>
      <c r="M128" s="27"/>
      <c r="N128" s="25"/>
      <c r="O128" s="26"/>
      <c r="P128" s="25"/>
      <c r="Q128" s="26"/>
      <c r="R128" s="73"/>
      <c r="S128" s="74"/>
      <c r="T128" s="56"/>
      <c r="U128" s="26"/>
      <c r="V128" s="159"/>
      <c r="W128" s="159"/>
      <c r="X128" s="56"/>
      <c r="Y128" s="26"/>
      <c r="Z128" s="25"/>
      <c r="AA128" s="26"/>
      <c r="AB128" s="4">
        <f t="shared" si="11"/>
        <v>0</v>
      </c>
      <c r="AC128" s="3">
        <f t="shared" si="9"/>
        <v>0</v>
      </c>
      <c r="AD128" s="23">
        <f t="shared" si="10"/>
        <v>126</v>
      </c>
    </row>
    <row r="129" spans="1:30" ht="16.5">
      <c r="A129" s="62"/>
      <c r="B129" s="62"/>
      <c r="C129" s="58"/>
      <c r="D129" s="17"/>
      <c r="E129" s="16"/>
      <c r="F129" s="25"/>
      <c r="G129" s="26"/>
      <c r="H129" s="25"/>
      <c r="I129" s="26"/>
      <c r="J129" s="73"/>
      <c r="K129" s="74"/>
      <c r="L129" s="51"/>
      <c r="M129" s="27"/>
      <c r="N129" s="25"/>
      <c r="O129" s="26"/>
      <c r="P129" s="25"/>
      <c r="Q129" s="26"/>
      <c r="R129" s="73"/>
      <c r="S129" s="74"/>
      <c r="T129" s="56"/>
      <c r="U129" s="26"/>
      <c r="V129" s="159"/>
      <c r="W129" s="159"/>
      <c r="X129" s="56"/>
      <c r="Y129" s="26"/>
      <c r="Z129" s="25"/>
      <c r="AA129" s="26"/>
      <c r="AB129" s="4">
        <f t="shared" si="11"/>
        <v>0</v>
      </c>
      <c r="AC129" s="3">
        <f t="shared" si="9"/>
        <v>0</v>
      </c>
      <c r="AD129" s="23">
        <f t="shared" si="10"/>
        <v>127</v>
      </c>
    </row>
    <row r="130" spans="1:30" ht="16.5">
      <c r="A130" s="62"/>
      <c r="B130" s="62"/>
      <c r="C130" s="58"/>
      <c r="D130" s="17"/>
      <c r="E130" s="16"/>
      <c r="F130" s="25"/>
      <c r="G130" s="26"/>
      <c r="H130" s="25"/>
      <c r="I130" s="26"/>
      <c r="J130" s="73"/>
      <c r="K130" s="74"/>
      <c r="L130" s="51"/>
      <c r="M130" s="27"/>
      <c r="N130" s="25"/>
      <c r="O130" s="26"/>
      <c r="P130" s="25"/>
      <c r="Q130" s="26"/>
      <c r="R130" s="73"/>
      <c r="S130" s="74"/>
      <c r="T130" s="56"/>
      <c r="U130" s="26"/>
      <c r="V130" s="159"/>
      <c r="W130" s="159"/>
      <c r="X130" s="56"/>
      <c r="Y130" s="26"/>
      <c r="Z130" s="25"/>
      <c r="AA130" s="26"/>
      <c r="AB130" s="4">
        <f t="shared" si="11"/>
        <v>0</v>
      </c>
      <c r="AC130" s="3">
        <f t="shared" si="9"/>
        <v>0</v>
      </c>
      <c r="AD130" s="23">
        <f t="shared" si="10"/>
        <v>128</v>
      </c>
    </row>
    <row r="131" spans="1:30" ht="16.5">
      <c r="A131" s="62"/>
      <c r="B131" s="62"/>
      <c r="C131" s="58"/>
      <c r="D131" s="17"/>
      <c r="E131" s="16"/>
      <c r="F131" s="25"/>
      <c r="G131" s="26"/>
      <c r="H131" s="25"/>
      <c r="I131" s="26"/>
      <c r="J131" s="73"/>
      <c r="K131" s="74"/>
      <c r="L131" s="51"/>
      <c r="M131" s="27"/>
      <c r="N131" s="25"/>
      <c r="O131" s="26"/>
      <c r="P131" s="25"/>
      <c r="Q131" s="26"/>
      <c r="R131" s="73"/>
      <c r="S131" s="74"/>
      <c r="T131" s="56"/>
      <c r="U131" s="26"/>
      <c r="V131" s="159"/>
      <c r="W131" s="159"/>
      <c r="X131" s="56"/>
      <c r="Y131" s="26"/>
      <c r="Z131" s="25"/>
      <c r="AA131" s="26"/>
      <c r="AB131" s="4">
        <f t="shared" si="11"/>
        <v>0</v>
      </c>
      <c r="AC131" s="3">
        <f t="shared" ref="AC131:AC138" si="12">G131+I131+K131+M131+O131+Q131+S131+AA131+U131+W131+Y131</f>
        <v>0</v>
      </c>
      <c r="AD131" s="23">
        <f t="shared" si="10"/>
        <v>129</v>
      </c>
    </row>
    <row r="132" spans="1:30" ht="16.5">
      <c r="A132" s="62"/>
      <c r="B132" s="62"/>
      <c r="C132" s="58"/>
      <c r="D132" s="17"/>
      <c r="E132" s="16"/>
      <c r="F132" s="25"/>
      <c r="G132" s="26"/>
      <c r="H132" s="25"/>
      <c r="I132" s="26"/>
      <c r="J132" s="73"/>
      <c r="K132" s="74"/>
      <c r="L132" s="51"/>
      <c r="M132" s="27"/>
      <c r="N132" s="25"/>
      <c r="O132" s="26"/>
      <c r="P132" s="25"/>
      <c r="Q132" s="26"/>
      <c r="R132" s="73"/>
      <c r="S132" s="74"/>
      <c r="T132" s="56"/>
      <c r="U132" s="26"/>
      <c r="V132" s="159"/>
      <c r="W132" s="159"/>
      <c r="X132" s="56"/>
      <c r="Y132" s="26"/>
      <c r="Z132" s="25"/>
      <c r="AA132" s="26"/>
      <c r="AB132" s="4">
        <f t="shared" si="11"/>
        <v>0</v>
      </c>
      <c r="AC132" s="3">
        <f t="shared" si="12"/>
        <v>0</v>
      </c>
      <c r="AD132" s="23">
        <f t="shared" ref="AD132:AD138" si="13">AD131+1</f>
        <v>130</v>
      </c>
    </row>
    <row r="133" spans="1:30" ht="16.5">
      <c r="A133" s="62"/>
      <c r="B133" s="62"/>
      <c r="C133" s="58"/>
      <c r="D133" s="17"/>
      <c r="E133" s="16"/>
      <c r="F133" s="25"/>
      <c r="G133" s="26"/>
      <c r="H133" s="25"/>
      <c r="I133" s="26"/>
      <c r="J133" s="73"/>
      <c r="K133" s="74"/>
      <c r="L133" s="51"/>
      <c r="M133" s="27"/>
      <c r="N133" s="25"/>
      <c r="O133" s="26"/>
      <c r="P133" s="25"/>
      <c r="Q133" s="26"/>
      <c r="R133" s="73"/>
      <c r="S133" s="74"/>
      <c r="T133" s="56"/>
      <c r="U133" s="26"/>
      <c r="V133" s="159"/>
      <c r="W133" s="159"/>
      <c r="X133" s="56"/>
      <c r="Y133" s="26"/>
      <c r="Z133" s="25"/>
      <c r="AA133" s="26"/>
      <c r="AB133" s="4">
        <f t="shared" si="11"/>
        <v>0</v>
      </c>
      <c r="AC133" s="3">
        <f t="shared" si="12"/>
        <v>0</v>
      </c>
      <c r="AD133" s="23">
        <f t="shared" si="13"/>
        <v>131</v>
      </c>
    </row>
    <row r="134" spans="1:30" ht="16.5">
      <c r="A134" s="62"/>
      <c r="B134" s="62"/>
      <c r="C134" s="58"/>
      <c r="D134" s="17"/>
      <c r="E134" s="16"/>
      <c r="F134" s="25"/>
      <c r="G134" s="26"/>
      <c r="H134" s="25"/>
      <c r="I134" s="26"/>
      <c r="J134" s="73"/>
      <c r="K134" s="74"/>
      <c r="L134" s="51"/>
      <c r="M134" s="27"/>
      <c r="N134" s="25"/>
      <c r="O134" s="26"/>
      <c r="P134" s="25"/>
      <c r="Q134" s="26"/>
      <c r="R134" s="73"/>
      <c r="S134" s="74"/>
      <c r="T134" s="56"/>
      <c r="U134" s="26"/>
      <c r="V134" s="159"/>
      <c r="W134" s="159"/>
      <c r="X134" s="56"/>
      <c r="Y134" s="26"/>
      <c r="Z134" s="25"/>
      <c r="AA134" s="26"/>
      <c r="AB134" s="4">
        <f t="shared" si="11"/>
        <v>0</v>
      </c>
      <c r="AC134" s="3">
        <f t="shared" si="12"/>
        <v>0</v>
      </c>
      <c r="AD134" s="23">
        <f t="shared" si="13"/>
        <v>132</v>
      </c>
    </row>
    <row r="135" spans="1:30" ht="16.5">
      <c r="A135" s="62"/>
      <c r="B135" s="62"/>
      <c r="C135" s="58"/>
      <c r="D135" s="17"/>
      <c r="E135" s="16"/>
      <c r="F135" s="25"/>
      <c r="G135" s="26"/>
      <c r="H135" s="25"/>
      <c r="I135" s="26"/>
      <c r="J135" s="73"/>
      <c r="K135" s="74"/>
      <c r="L135" s="51"/>
      <c r="M135" s="27"/>
      <c r="N135" s="25"/>
      <c r="O135" s="26"/>
      <c r="P135" s="25"/>
      <c r="Q135" s="26"/>
      <c r="R135" s="73"/>
      <c r="S135" s="74"/>
      <c r="T135" s="56"/>
      <c r="U135" s="26"/>
      <c r="V135" s="159"/>
      <c r="W135" s="159"/>
      <c r="X135" s="56"/>
      <c r="Y135" s="26"/>
      <c r="Z135" s="25"/>
      <c r="AA135" s="26"/>
      <c r="AB135" s="4">
        <f t="shared" si="11"/>
        <v>0</v>
      </c>
      <c r="AC135" s="3">
        <f t="shared" si="12"/>
        <v>0</v>
      </c>
      <c r="AD135" s="23">
        <f t="shared" si="13"/>
        <v>133</v>
      </c>
    </row>
    <row r="136" spans="1:30" ht="16.5">
      <c r="A136" s="62"/>
      <c r="B136" s="62"/>
      <c r="C136" s="58"/>
      <c r="D136" s="17"/>
      <c r="E136" s="16"/>
      <c r="F136" s="25"/>
      <c r="G136" s="26"/>
      <c r="H136" s="25"/>
      <c r="I136" s="26"/>
      <c r="J136" s="73"/>
      <c r="K136" s="74"/>
      <c r="L136" s="51"/>
      <c r="M136" s="27"/>
      <c r="N136" s="25"/>
      <c r="O136" s="26"/>
      <c r="P136" s="25"/>
      <c r="Q136" s="26"/>
      <c r="R136" s="73"/>
      <c r="S136" s="74"/>
      <c r="T136" s="56"/>
      <c r="U136" s="26"/>
      <c r="V136" s="159"/>
      <c r="W136" s="159"/>
      <c r="X136" s="56"/>
      <c r="Y136" s="26"/>
      <c r="Z136" s="25"/>
      <c r="AA136" s="26"/>
      <c r="AB136" s="4">
        <f t="shared" si="11"/>
        <v>0</v>
      </c>
      <c r="AC136" s="3">
        <f t="shared" si="12"/>
        <v>0</v>
      </c>
      <c r="AD136" s="23">
        <f t="shared" si="13"/>
        <v>134</v>
      </c>
    </row>
    <row r="137" spans="1:30" ht="16.5">
      <c r="A137" s="62"/>
      <c r="B137" s="62"/>
      <c r="C137" s="58"/>
      <c r="D137" s="17"/>
      <c r="E137" s="16"/>
      <c r="F137" s="25"/>
      <c r="G137" s="26"/>
      <c r="H137" s="25"/>
      <c r="I137" s="26"/>
      <c r="J137" s="73"/>
      <c r="K137" s="74"/>
      <c r="L137" s="51"/>
      <c r="M137" s="27"/>
      <c r="N137" s="25"/>
      <c r="O137" s="26"/>
      <c r="P137" s="25"/>
      <c r="Q137" s="26"/>
      <c r="R137" s="73"/>
      <c r="S137" s="74"/>
      <c r="T137" s="56"/>
      <c r="U137" s="26"/>
      <c r="V137" s="159"/>
      <c r="W137" s="159"/>
      <c r="X137" s="56"/>
      <c r="Y137" s="26"/>
      <c r="Z137" s="25"/>
      <c r="AA137" s="26"/>
      <c r="AB137" s="4">
        <f t="shared" si="11"/>
        <v>0</v>
      </c>
      <c r="AC137" s="3">
        <f t="shared" si="12"/>
        <v>0</v>
      </c>
      <c r="AD137" s="23">
        <f t="shared" si="13"/>
        <v>135</v>
      </c>
    </row>
    <row r="138" spans="1:30" ht="16.5">
      <c r="A138" s="62"/>
      <c r="B138" s="62"/>
      <c r="C138" s="58"/>
      <c r="D138" s="17"/>
      <c r="E138" s="16"/>
      <c r="F138" s="25"/>
      <c r="G138" s="26"/>
      <c r="H138" s="25"/>
      <c r="I138" s="26"/>
      <c r="J138" s="73"/>
      <c r="K138" s="74"/>
      <c r="L138" s="51"/>
      <c r="M138" s="27"/>
      <c r="N138" s="25"/>
      <c r="O138" s="26"/>
      <c r="P138" s="25"/>
      <c r="Q138" s="26"/>
      <c r="R138" s="73"/>
      <c r="S138" s="74"/>
      <c r="T138" s="56"/>
      <c r="U138" s="26"/>
      <c r="V138" s="159"/>
      <c r="W138" s="159"/>
      <c r="X138" s="56"/>
      <c r="Y138" s="26"/>
      <c r="Z138" s="25"/>
      <c r="AA138" s="26"/>
      <c r="AB138" s="4">
        <f t="shared" si="11"/>
        <v>0</v>
      </c>
      <c r="AC138" s="3">
        <f t="shared" si="12"/>
        <v>0</v>
      </c>
      <c r="AD138" s="23">
        <f t="shared" si="13"/>
        <v>136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3:C138 D3:D60 D62:D138">
    <cfRule type="expression" dxfId="385" priority="53" stopIfTrue="1">
      <formula>$I3="F"</formula>
    </cfRule>
    <cfRule type="expression" dxfId="384" priority="54" stopIfTrue="1">
      <formula>$I3="M"</formula>
    </cfRule>
  </conditionalFormatting>
  <conditionalFormatting sqref="C3:C138 D3:D60 D62:D138">
    <cfRule type="expression" dxfId="383" priority="51" stopIfTrue="1">
      <formula>$I3="F"</formula>
    </cfRule>
    <cfRule type="expression" dxfId="382" priority="52" stopIfTrue="1">
      <formula>$I3="M"</formula>
    </cfRule>
  </conditionalFormatting>
  <conditionalFormatting sqref="C3:C138 D3:D60 D62:D138">
    <cfRule type="expression" dxfId="381" priority="49" stopIfTrue="1">
      <formula>$I3="F"</formula>
    </cfRule>
    <cfRule type="expression" dxfId="380" priority="50" stopIfTrue="1">
      <formula>$I3="M"</formula>
    </cfRule>
  </conditionalFormatting>
  <conditionalFormatting sqref="C3:C138">
    <cfRule type="expression" dxfId="379" priority="47" stopIfTrue="1">
      <formula>$J3="F"</formula>
    </cfRule>
    <cfRule type="expression" dxfId="378" priority="48" stopIfTrue="1">
      <formula>$J3="M"</formula>
    </cfRule>
  </conditionalFormatting>
  <conditionalFormatting sqref="C3:C138 D3:D60 D62:D138">
    <cfRule type="expression" dxfId="377" priority="45" stopIfTrue="1">
      <formula>$J3="F"</formula>
    </cfRule>
    <cfRule type="expression" dxfId="376" priority="46" stopIfTrue="1">
      <formula>$J3="M"</formula>
    </cfRule>
  </conditionalFormatting>
  <conditionalFormatting sqref="C3:C138">
    <cfRule type="expression" dxfId="375" priority="43" stopIfTrue="1">
      <formula>$J3="F"</formula>
    </cfRule>
    <cfRule type="expression" dxfId="374" priority="44" stopIfTrue="1">
      <formula>$J3="M"</formula>
    </cfRule>
  </conditionalFormatting>
  <conditionalFormatting sqref="C3:C138 D3:D60 D62:D138">
    <cfRule type="expression" dxfId="373" priority="41" stopIfTrue="1">
      <formula>$J3="F"</formula>
    </cfRule>
    <cfRule type="expression" dxfId="372" priority="42" stopIfTrue="1">
      <formula>$J3="M"</formula>
    </cfRule>
  </conditionalFormatting>
  <conditionalFormatting sqref="E3:E53 E58 E60:E138">
    <cfRule type="expression" dxfId="371" priority="33" stopIfTrue="1">
      <formula>$I3="F"</formula>
    </cfRule>
    <cfRule type="expression" dxfId="370" priority="34" stopIfTrue="1">
      <formula>$I3="M"</formula>
    </cfRule>
  </conditionalFormatting>
  <conditionalFormatting sqref="E3:E53 E58 E60:E138">
    <cfRule type="expression" dxfId="369" priority="31" stopIfTrue="1">
      <formula>$I3="F"</formula>
    </cfRule>
    <cfRule type="expression" dxfId="368" priority="32" stopIfTrue="1">
      <formula>$I3="M"</formula>
    </cfRule>
  </conditionalFormatting>
  <conditionalFormatting sqref="E3:E53 E58 E60:E138">
    <cfRule type="expression" dxfId="367" priority="29" stopIfTrue="1">
      <formula>$I3="F"</formula>
    </cfRule>
    <cfRule type="expression" dxfId="366" priority="30" stopIfTrue="1">
      <formula>$I3="M"</formula>
    </cfRule>
  </conditionalFormatting>
  <conditionalFormatting sqref="E3:E53 E58 E60:E138">
    <cfRule type="expression" dxfId="365" priority="27" stopIfTrue="1">
      <formula>$J3="F"</formula>
    </cfRule>
    <cfRule type="expression" dxfId="364" priority="28" stopIfTrue="1">
      <formula>$J3="M"</formula>
    </cfRule>
  </conditionalFormatting>
  <conditionalFormatting sqref="E3:E53 E58 E60:E138">
    <cfRule type="expression" dxfId="363" priority="25" stopIfTrue="1">
      <formula>$J3="F"</formula>
    </cfRule>
    <cfRule type="expression" dxfId="362" priority="26" stopIfTrue="1">
      <formula>$J3="M"</formula>
    </cfRule>
  </conditionalFormatting>
  <conditionalFormatting sqref="C25:E35">
    <cfRule type="expression" dxfId="361" priority="17" stopIfTrue="1">
      <formula>$I25="F"</formula>
    </cfRule>
    <cfRule type="expression" dxfId="360" priority="18" stopIfTrue="1">
      <formula>$I25="M"</formula>
    </cfRule>
  </conditionalFormatting>
  <conditionalFormatting sqref="C25:C35 D34:E35">
    <cfRule type="expression" dxfId="359" priority="15" stopIfTrue="1">
      <formula>$J25="F"</formula>
    </cfRule>
    <cfRule type="expression" dxfId="358" priority="16" stopIfTrue="1">
      <formula>$J25="M"</formula>
    </cfRule>
  </conditionalFormatting>
  <conditionalFormatting sqref="C25:E33">
    <cfRule type="expression" dxfId="357" priority="13" stopIfTrue="1">
      <formula>$J25="F"</formula>
    </cfRule>
    <cfRule type="expression" dxfId="356" priority="14" stopIfTrue="1">
      <formula>$J25="M"</formula>
    </cfRule>
  </conditionalFormatting>
  <conditionalFormatting sqref="C25:E33">
    <cfRule type="expression" dxfId="355" priority="11" stopIfTrue="1">
      <formula>$I25="F"</formula>
    </cfRule>
    <cfRule type="expression" dxfId="354" priority="12" stopIfTrue="1">
      <formula>$I25="M"</formula>
    </cfRule>
  </conditionalFormatting>
  <conditionalFormatting sqref="C25:C33">
    <cfRule type="expression" dxfId="353" priority="9" stopIfTrue="1">
      <formula>$J25="F"</formula>
    </cfRule>
    <cfRule type="expression" dxfId="352" priority="10" stopIfTrue="1">
      <formula>$J25="M"</formula>
    </cfRule>
  </conditionalFormatting>
  <conditionalFormatting sqref="C25:E33">
    <cfRule type="expression" dxfId="351" priority="7" stopIfTrue="1">
      <formula>$J25="F"</formula>
    </cfRule>
    <cfRule type="expression" dxfId="350" priority="8" stopIfTrue="1">
      <formula>$J25="M"</formula>
    </cfRule>
  </conditionalFormatting>
  <conditionalFormatting sqref="C25:E33">
    <cfRule type="expression" dxfId="349" priority="5" stopIfTrue="1">
      <formula>$I25="F"</formula>
    </cfRule>
    <cfRule type="expression" dxfId="348" priority="6" stopIfTrue="1">
      <formula>$I25="M"</formula>
    </cfRule>
  </conditionalFormatting>
  <conditionalFormatting sqref="C25:C33 D33:E33">
    <cfRule type="expression" dxfId="347" priority="3" stopIfTrue="1">
      <formula>$J25="F"</formula>
    </cfRule>
    <cfRule type="expression" dxfId="346" priority="4" stopIfTrue="1">
      <formula>$J25="M"</formula>
    </cfRule>
  </conditionalFormatting>
  <conditionalFormatting sqref="C25:E32">
    <cfRule type="expression" dxfId="345" priority="1" stopIfTrue="1">
      <formula>$J25="F"</formula>
    </cfRule>
    <cfRule type="expression" dxfId="344" priority="2" stopIfTrue="1">
      <formula>$J25="M"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8"/>
  <sheetViews>
    <sheetView topLeftCell="B1" zoomScale="90" zoomScaleNormal="90" workbookViewId="0">
      <pane ySplit="2" topLeftCell="A3" activePane="bottomLeft" state="frozen"/>
      <selection pane="bottomLeft" activeCell="AA16" sqref="AA16"/>
    </sheetView>
  </sheetViews>
  <sheetFormatPr baseColWidth="10" defaultRowHeight="15"/>
  <cols>
    <col min="1" max="1" width="24" bestFit="1" customWidth="1"/>
    <col min="2" max="2" width="14" bestFit="1" customWidth="1"/>
    <col min="3" max="3" width="16.28515625" bestFit="1" customWidth="1"/>
    <col min="4" max="4" width="10.28515625" bestFit="1" customWidth="1"/>
    <col min="5" max="5" width="32.1406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106" bestFit="1" customWidth="1"/>
    <col min="11" max="11" width="7.28515625" style="106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" customWidth="1"/>
    <col min="17" max="17" width="7.28515625" bestFit="1" customWidth="1"/>
    <col min="18" max="18" width="4.140625" style="106" bestFit="1" customWidth="1"/>
    <col min="19" max="19" width="7.28515625" style="106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457</v>
      </c>
      <c r="C1" s="190" t="s">
        <v>215</v>
      </c>
      <c r="D1" s="190"/>
      <c r="E1" s="191"/>
      <c r="F1" s="192">
        <v>42330</v>
      </c>
      <c r="G1" s="193"/>
      <c r="H1" s="192">
        <v>42344</v>
      </c>
      <c r="I1" s="193"/>
      <c r="J1" s="202">
        <v>42400</v>
      </c>
      <c r="K1" s="203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217</v>
      </c>
    </row>
    <row r="2" spans="1:31" ht="36">
      <c r="A2" s="64" t="s">
        <v>226</v>
      </c>
      <c r="B2" s="64" t="s">
        <v>227</v>
      </c>
      <c r="C2" s="36" t="s">
        <v>0</v>
      </c>
      <c r="D2" s="36" t="s">
        <v>1</v>
      </c>
      <c r="E2" s="37" t="s">
        <v>2</v>
      </c>
      <c r="F2" s="68" t="s">
        <v>8</v>
      </c>
      <c r="G2" s="1" t="s">
        <v>153</v>
      </c>
      <c r="H2" s="2" t="s">
        <v>8</v>
      </c>
      <c r="I2" s="1" t="s">
        <v>153</v>
      </c>
      <c r="J2" s="102" t="s">
        <v>8</v>
      </c>
      <c r="K2" s="103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102" t="s">
        <v>8</v>
      </c>
      <c r="S2" s="103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460</v>
      </c>
      <c r="B3" s="65">
        <v>38364</v>
      </c>
      <c r="C3" s="62" t="s">
        <v>3</v>
      </c>
      <c r="D3" s="62" t="s">
        <v>444</v>
      </c>
      <c r="E3" s="62" t="s">
        <v>305</v>
      </c>
      <c r="F3" s="66">
        <v>2</v>
      </c>
      <c r="G3" s="26">
        <v>80</v>
      </c>
      <c r="H3" s="25">
        <v>10</v>
      </c>
      <c r="I3" s="26">
        <v>42</v>
      </c>
      <c r="J3" s="104"/>
      <c r="K3" s="105"/>
      <c r="L3" s="51">
        <v>1</v>
      </c>
      <c r="M3" s="27">
        <v>100</v>
      </c>
      <c r="N3" s="25"/>
      <c r="O3" s="26"/>
      <c r="P3" s="25">
        <v>1</v>
      </c>
      <c r="Q3" s="26">
        <v>100</v>
      </c>
      <c r="R3" s="104"/>
      <c r="S3" s="105"/>
      <c r="T3" s="56">
        <v>2</v>
      </c>
      <c r="U3" s="26">
        <v>100</v>
      </c>
      <c r="V3" s="159"/>
      <c r="W3" s="159"/>
      <c r="X3" s="56">
        <v>1</v>
      </c>
      <c r="Y3" s="26">
        <v>100</v>
      </c>
      <c r="Z3" s="25"/>
      <c r="AA3" s="26"/>
      <c r="AB3" s="4">
        <f>G3+I3+K3+M3+O3+Q3+S3+AA3+U3+W3+Y3</f>
        <v>522</v>
      </c>
      <c r="AC3" s="3">
        <f t="shared" ref="AC3:AC34" si="0">G3+I3+K3+M3+O3+Q3+S3+AA3+U3+W3+Y3</f>
        <v>522</v>
      </c>
      <c r="AD3" s="23">
        <v>1</v>
      </c>
      <c r="AE3" s="134">
        <v>6</v>
      </c>
    </row>
    <row r="4" spans="1:31" ht="16.5">
      <c r="A4" s="78" t="s">
        <v>877</v>
      </c>
      <c r="B4" s="85">
        <v>38943</v>
      </c>
      <c r="C4" s="78" t="s">
        <v>4</v>
      </c>
      <c r="D4" s="78" t="s">
        <v>878</v>
      </c>
      <c r="E4" s="78" t="s">
        <v>26</v>
      </c>
      <c r="F4" s="66"/>
      <c r="G4" s="26"/>
      <c r="H4" s="25">
        <v>2</v>
      </c>
      <c r="I4" s="26">
        <v>80</v>
      </c>
      <c r="J4" s="104"/>
      <c r="K4" s="105"/>
      <c r="L4" s="51">
        <v>1</v>
      </c>
      <c r="M4" s="27">
        <v>100</v>
      </c>
      <c r="N4" s="25">
        <v>1</v>
      </c>
      <c r="O4" s="26">
        <v>100</v>
      </c>
      <c r="P4" s="25">
        <v>3</v>
      </c>
      <c r="Q4" s="26">
        <v>65</v>
      </c>
      <c r="R4" s="104"/>
      <c r="S4" s="105"/>
      <c r="T4" s="56">
        <v>3</v>
      </c>
      <c r="U4" s="26">
        <v>80</v>
      </c>
      <c r="V4" s="159"/>
      <c r="W4" s="159"/>
      <c r="X4" s="56"/>
      <c r="Y4" s="26"/>
      <c r="Z4" s="25"/>
      <c r="AA4" s="26"/>
      <c r="AB4" s="4">
        <f>G4+I4+K4+M4+O4+Q4+S4+AA4+U4+W4+Y4</f>
        <v>425</v>
      </c>
      <c r="AC4" s="3">
        <f t="shared" si="0"/>
        <v>425</v>
      </c>
      <c r="AD4" s="23">
        <f t="shared" ref="AD4:AD35" si="1">AD3+1</f>
        <v>2</v>
      </c>
      <c r="AE4">
        <v>5</v>
      </c>
    </row>
    <row r="5" spans="1:31" ht="16.5">
      <c r="A5" s="62" t="s">
        <v>347</v>
      </c>
      <c r="B5" s="65">
        <v>38833</v>
      </c>
      <c r="C5" s="62" t="s">
        <v>44</v>
      </c>
      <c r="D5" s="62" t="s">
        <v>306</v>
      </c>
      <c r="E5" s="62" t="s">
        <v>305</v>
      </c>
      <c r="F5" s="66">
        <v>1</v>
      </c>
      <c r="G5" s="26">
        <v>100</v>
      </c>
      <c r="H5" s="25">
        <v>3</v>
      </c>
      <c r="I5" s="26">
        <v>65</v>
      </c>
      <c r="J5" s="104"/>
      <c r="K5" s="105"/>
      <c r="L5" s="51">
        <v>3</v>
      </c>
      <c r="M5" s="27">
        <v>65</v>
      </c>
      <c r="N5" s="25"/>
      <c r="O5" s="26"/>
      <c r="P5" s="25">
        <v>4</v>
      </c>
      <c r="Q5" s="26">
        <v>55</v>
      </c>
      <c r="R5" s="104"/>
      <c r="S5" s="105"/>
      <c r="T5" s="56">
        <v>4</v>
      </c>
      <c r="U5" s="26">
        <v>65</v>
      </c>
      <c r="V5" s="159"/>
      <c r="W5" s="159"/>
      <c r="X5" s="56">
        <v>7</v>
      </c>
      <c r="Y5" s="26">
        <v>44</v>
      </c>
      <c r="Z5" s="25"/>
      <c r="AA5" s="26"/>
      <c r="AB5" s="4">
        <f>G5+I5+K5+M5+O5+Q5+S5+AA5+U5+W5+Y5</f>
        <v>394</v>
      </c>
      <c r="AC5" s="3">
        <f t="shared" si="0"/>
        <v>394</v>
      </c>
      <c r="AD5" s="23">
        <f t="shared" si="1"/>
        <v>3</v>
      </c>
      <c r="AE5" s="134">
        <v>6</v>
      </c>
    </row>
    <row r="6" spans="1:31" ht="16.5">
      <c r="A6" s="62" t="s">
        <v>348</v>
      </c>
      <c r="B6" s="65">
        <v>38902</v>
      </c>
      <c r="C6" s="62" t="s">
        <v>307</v>
      </c>
      <c r="D6" s="62" t="s">
        <v>308</v>
      </c>
      <c r="E6" s="62" t="s">
        <v>246</v>
      </c>
      <c r="F6" s="66">
        <v>2</v>
      </c>
      <c r="G6" s="26">
        <v>80</v>
      </c>
      <c r="H6" s="25">
        <v>6</v>
      </c>
      <c r="I6" s="26">
        <v>46</v>
      </c>
      <c r="J6" s="104"/>
      <c r="K6" s="105"/>
      <c r="L6" s="51">
        <v>2</v>
      </c>
      <c r="M6" s="27">
        <v>80</v>
      </c>
      <c r="N6" s="25">
        <v>5</v>
      </c>
      <c r="O6" s="26">
        <v>50</v>
      </c>
      <c r="P6" s="25"/>
      <c r="Q6" s="26"/>
      <c r="R6" s="104"/>
      <c r="S6" s="105"/>
      <c r="T6" s="56">
        <v>5</v>
      </c>
      <c r="U6" s="26">
        <v>55</v>
      </c>
      <c r="V6" s="159"/>
      <c r="W6" s="159"/>
      <c r="X6" s="56">
        <v>5</v>
      </c>
      <c r="Y6" s="26">
        <v>50</v>
      </c>
      <c r="Z6" s="25"/>
      <c r="AA6" s="26"/>
      <c r="AB6" s="4">
        <f>G6+I6+K6+M6+O6+Q6+S6+AA6+U6+W6+Y6</f>
        <v>361</v>
      </c>
      <c r="AC6" s="3">
        <f t="shared" si="0"/>
        <v>361</v>
      </c>
      <c r="AD6" s="23">
        <f t="shared" si="1"/>
        <v>4</v>
      </c>
      <c r="AE6" s="134">
        <v>6</v>
      </c>
    </row>
    <row r="7" spans="1:31" ht="16.5">
      <c r="A7" s="62" t="s">
        <v>346</v>
      </c>
      <c r="B7" s="65">
        <v>38875</v>
      </c>
      <c r="C7" s="62" t="s">
        <v>106</v>
      </c>
      <c r="D7" s="62" t="s">
        <v>304</v>
      </c>
      <c r="E7" s="62" t="s">
        <v>305</v>
      </c>
      <c r="F7" s="66">
        <v>1</v>
      </c>
      <c r="G7" s="26">
        <v>100</v>
      </c>
      <c r="H7" s="25">
        <v>5</v>
      </c>
      <c r="I7" s="26">
        <v>50</v>
      </c>
      <c r="J7" s="104"/>
      <c r="K7" s="105"/>
      <c r="L7" s="51">
        <v>3</v>
      </c>
      <c r="M7" s="27">
        <v>65</v>
      </c>
      <c r="N7" s="25"/>
      <c r="O7" s="26"/>
      <c r="P7" s="25">
        <v>7</v>
      </c>
      <c r="Q7" s="26">
        <v>44</v>
      </c>
      <c r="R7" s="104"/>
      <c r="S7" s="105"/>
      <c r="T7" s="56">
        <v>6</v>
      </c>
      <c r="U7" s="26">
        <v>50</v>
      </c>
      <c r="V7" s="159"/>
      <c r="W7" s="159"/>
      <c r="X7" s="56"/>
      <c r="Y7" s="26"/>
      <c r="Z7" s="25"/>
      <c r="AA7" s="26"/>
      <c r="AB7" s="4">
        <f>G7+I7+K7+M7+O7+Q7+S7+AA7+U7+W7+Y7</f>
        <v>309</v>
      </c>
      <c r="AC7" s="3">
        <f t="shared" si="0"/>
        <v>309</v>
      </c>
      <c r="AD7" s="23">
        <f t="shared" si="1"/>
        <v>5</v>
      </c>
      <c r="AE7" s="33">
        <v>5</v>
      </c>
    </row>
    <row r="8" spans="1:31" ht="16.5">
      <c r="A8" s="62" t="s">
        <v>464</v>
      </c>
      <c r="B8" s="65">
        <v>38475</v>
      </c>
      <c r="C8" s="62" t="s">
        <v>93</v>
      </c>
      <c r="D8" s="62" t="s">
        <v>450</v>
      </c>
      <c r="E8" s="62" t="s">
        <v>241</v>
      </c>
      <c r="F8" s="66">
        <v>4</v>
      </c>
      <c r="G8" s="26">
        <v>55</v>
      </c>
      <c r="H8" s="25">
        <v>15</v>
      </c>
      <c r="I8" s="143">
        <v>32</v>
      </c>
      <c r="J8" s="104"/>
      <c r="K8" s="105"/>
      <c r="L8" s="51">
        <v>6</v>
      </c>
      <c r="M8" s="27">
        <v>50</v>
      </c>
      <c r="N8" s="25">
        <v>6</v>
      </c>
      <c r="O8" s="26">
        <v>46</v>
      </c>
      <c r="P8" s="25">
        <v>9</v>
      </c>
      <c r="Q8" s="26">
        <v>40</v>
      </c>
      <c r="R8" s="104"/>
      <c r="S8" s="105"/>
      <c r="T8" s="56">
        <v>9</v>
      </c>
      <c r="U8" s="26">
        <v>42</v>
      </c>
      <c r="V8" s="159"/>
      <c r="W8" s="159"/>
      <c r="X8" s="56">
        <v>6</v>
      </c>
      <c r="Y8" s="26">
        <v>46</v>
      </c>
      <c r="Z8" s="25"/>
      <c r="AA8" s="26"/>
      <c r="AB8" s="4">
        <f>G8+I8+K8+M8+O8+Q8+S8+AA8+U8+W8+Y8-I8</f>
        <v>279</v>
      </c>
      <c r="AC8" s="3">
        <f t="shared" si="0"/>
        <v>311</v>
      </c>
      <c r="AD8" s="23">
        <f t="shared" si="1"/>
        <v>6</v>
      </c>
      <c r="AE8" s="134">
        <v>7</v>
      </c>
    </row>
    <row r="9" spans="1:31" ht="16.5">
      <c r="A9" s="62" t="s">
        <v>467</v>
      </c>
      <c r="B9" s="65">
        <v>38667</v>
      </c>
      <c r="C9" s="62" t="s">
        <v>454</v>
      </c>
      <c r="D9" s="62" t="s">
        <v>455</v>
      </c>
      <c r="E9" s="62" t="s">
        <v>241</v>
      </c>
      <c r="F9" s="66">
        <v>5</v>
      </c>
      <c r="G9" s="26">
        <v>50</v>
      </c>
      <c r="H9" s="25">
        <v>16</v>
      </c>
      <c r="I9" s="26">
        <v>30</v>
      </c>
      <c r="J9" s="104"/>
      <c r="K9" s="105"/>
      <c r="L9" s="51">
        <v>6</v>
      </c>
      <c r="M9" s="27">
        <v>50</v>
      </c>
      <c r="N9" s="25"/>
      <c r="O9" s="26"/>
      <c r="P9" s="25">
        <v>8</v>
      </c>
      <c r="Q9" s="26">
        <v>42</v>
      </c>
      <c r="R9" s="104"/>
      <c r="S9" s="105"/>
      <c r="T9" s="56">
        <v>8</v>
      </c>
      <c r="U9" s="26">
        <v>44</v>
      </c>
      <c r="V9" s="159"/>
      <c r="W9" s="159"/>
      <c r="X9" s="56">
        <v>4</v>
      </c>
      <c r="Y9" s="26">
        <v>55</v>
      </c>
      <c r="Z9" s="25"/>
      <c r="AA9" s="26"/>
      <c r="AB9" s="4">
        <f>G9+I9+K9+M9+O9+Q9+S9+AA9+U9+W9+Y9</f>
        <v>271</v>
      </c>
      <c r="AC9" s="3">
        <f t="shared" si="0"/>
        <v>271</v>
      </c>
      <c r="AD9" s="23">
        <f t="shared" si="1"/>
        <v>7</v>
      </c>
      <c r="AE9" s="134">
        <v>6</v>
      </c>
    </row>
    <row r="10" spans="1:31" ht="16.5">
      <c r="A10" s="62" t="s">
        <v>468</v>
      </c>
      <c r="B10" s="65">
        <v>38565</v>
      </c>
      <c r="C10" s="62" t="s">
        <v>171</v>
      </c>
      <c r="D10" s="62" t="s">
        <v>456</v>
      </c>
      <c r="E10" s="62" t="s">
        <v>449</v>
      </c>
      <c r="F10" s="66">
        <v>6</v>
      </c>
      <c r="G10" s="26">
        <v>46</v>
      </c>
      <c r="H10" s="25">
        <v>17</v>
      </c>
      <c r="I10" s="143">
        <v>29</v>
      </c>
      <c r="J10" s="104"/>
      <c r="K10" s="105"/>
      <c r="L10" s="51">
        <v>5</v>
      </c>
      <c r="M10" s="27">
        <v>55</v>
      </c>
      <c r="N10" s="25">
        <v>7</v>
      </c>
      <c r="O10" s="26">
        <v>44</v>
      </c>
      <c r="P10" s="25">
        <v>11</v>
      </c>
      <c r="Q10" s="26">
        <v>36</v>
      </c>
      <c r="R10" s="104"/>
      <c r="S10" s="105"/>
      <c r="T10" s="56">
        <v>10</v>
      </c>
      <c r="U10" s="26">
        <v>40</v>
      </c>
      <c r="V10" s="159"/>
      <c r="W10" s="159"/>
      <c r="X10" s="56">
        <v>11</v>
      </c>
      <c r="Y10" s="26">
        <v>36</v>
      </c>
      <c r="Z10" s="25"/>
      <c r="AA10" s="26"/>
      <c r="AB10" s="4">
        <f>G10+I10+K10+M10+O10+Q10+S10+AA10+U10+W10+Y10-I10</f>
        <v>257</v>
      </c>
      <c r="AC10" s="3">
        <f t="shared" si="0"/>
        <v>286</v>
      </c>
      <c r="AD10" s="23">
        <f t="shared" si="1"/>
        <v>8</v>
      </c>
      <c r="AE10" s="134">
        <v>7</v>
      </c>
    </row>
    <row r="11" spans="1:31" ht="16.5">
      <c r="A11" s="62" t="s">
        <v>466</v>
      </c>
      <c r="B11" s="65">
        <v>38482</v>
      </c>
      <c r="C11" s="62" t="s">
        <v>452</v>
      </c>
      <c r="D11" s="62" t="s">
        <v>453</v>
      </c>
      <c r="E11" s="62" t="s">
        <v>241</v>
      </c>
      <c r="F11" s="66">
        <v>5</v>
      </c>
      <c r="G11" s="26">
        <v>50</v>
      </c>
      <c r="H11" s="25"/>
      <c r="I11" s="26"/>
      <c r="J11" s="104"/>
      <c r="K11" s="105"/>
      <c r="L11" s="51"/>
      <c r="M11" s="27"/>
      <c r="N11" s="25">
        <v>4</v>
      </c>
      <c r="O11" s="26">
        <v>55</v>
      </c>
      <c r="P11" s="25">
        <v>10</v>
      </c>
      <c r="Q11" s="26">
        <v>38</v>
      </c>
      <c r="R11" s="104"/>
      <c r="S11" s="105"/>
      <c r="T11" s="56">
        <v>11</v>
      </c>
      <c r="U11" s="26">
        <v>38</v>
      </c>
      <c r="V11" s="159"/>
      <c r="W11" s="159"/>
      <c r="X11" s="56">
        <v>3</v>
      </c>
      <c r="Y11" s="26">
        <v>65</v>
      </c>
      <c r="Z11" s="25"/>
      <c r="AA11" s="26"/>
      <c r="AB11" s="4">
        <f>G11+I11+K11+M11+O11+Q11+S11+AA11+U11+W11+Y11</f>
        <v>246</v>
      </c>
      <c r="AC11" s="3">
        <f t="shared" si="0"/>
        <v>246</v>
      </c>
      <c r="AD11" s="23">
        <f t="shared" si="1"/>
        <v>9</v>
      </c>
      <c r="AE11" s="33">
        <v>5</v>
      </c>
    </row>
    <row r="12" spans="1:31" ht="16.5">
      <c r="A12" s="62" t="s">
        <v>356</v>
      </c>
      <c r="B12" s="65">
        <v>38723</v>
      </c>
      <c r="C12" s="62" t="s">
        <v>321</v>
      </c>
      <c r="D12" s="62" t="s">
        <v>71</v>
      </c>
      <c r="E12" s="62" t="s">
        <v>229</v>
      </c>
      <c r="F12" s="66">
        <v>7</v>
      </c>
      <c r="G12" s="26">
        <v>44</v>
      </c>
      <c r="H12" s="25">
        <v>14</v>
      </c>
      <c r="I12" s="143">
        <v>30</v>
      </c>
      <c r="J12" s="104"/>
      <c r="K12" s="105"/>
      <c r="L12" s="51">
        <v>11</v>
      </c>
      <c r="M12" s="27">
        <v>38</v>
      </c>
      <c r="N12" s="25">
        <v>8</v>
      </c>
      <c r="O12" s="26">
        <v>42</v>
      </c>
      <c r="P12" s="25">
        <v>6</v>
      </c>
      <c r="Q12" s="26">
        <v>46</v>
      </c>
      <c r="R12" s="104"/>
      <c r="S12" s="105"/>
      <c r="T12" s="56">
        <v>13</v>
      </c>
      <c r="U12" s="26">
        <v>34</v>
      </c>
      <c r="V12" s="159"/>
      <c r="W12" s="159"/>
      <c r="X12" s="56">
        <v>8</v>
      </c>
      <c r="Y12" s="26">
        <v>42</v>
      </c>
      <c r="Z12" s="25"/>
      <c r="AA12" s="26"/>
      <c r="AB12" s="4">
        <f>G12+I12+K12+M12+O12+Q12+S12+AA12+U12+W12+Y12-I12</f>
        <v>246</v>
      </c>
      <c r="AC12" s="3">
        <f t="shared" si="0"/>
        <v>276</v>
      </c>
      <c r="AD12" s="23">
        <f t="shared" si="1"/>
        <v>10</v>
      </c>
      <c r="AE12" s="134">
        <v>7</v>
      </c>
    </row>
    <row r="13" spans="1:31" ht="16.5">
      <c r="A13" s="62" t="s">
        <v>198</v>
      </c>
      <c r="B13" s="65">
        <v>38679</v>
      </c>
      <c r="C13" s="62" t="s">
        <v>488</v>
      </c>
      <c r="D13" s="62" t="s">
        <v>489</v>
      </c>
      <c r="E13" s="62" t="s">
        <v>241</v>
      </c>
      <c r="F13" s="66">
        <v>3</v>
      </c>
      <c r="G13" s="26">
        <v>65</v>
      </c>
      <c r="H13" s="25"/>
      <c r="I13" s="26"/>
      <c r="J13" s="104"/>
      <c r="K13" s="105"/>
      <c r="L13" s="51">
        <v>5</v>
      </c>
      <c r="M13" s="27">
        <v>55</v>
      </c>
      <c r="N13" s="25">
        <v>2</v>
      </c>
      <c r="O13" s="26">
        <v>80</v>
      </c>
      <c r="P13" s="25"/>
      <c r="Q13" s="26"/>
      <c r="R13" s="104"/>
      <c r="S13" s="105"/>
      <c r="T13" s="56"/>
      <c r="U13" s="26"/>
      <c r="V13" s="159"/>
      <c r="W13" s="159"/>
      <c r="X13" s="56"/>
      <c r="Y13" s="26"/>
      <c r="Z13" s="25"/>
      <c r="AA13" s="26"/>
      <c r="AB13" s="4">
        <f t="shared" ref="AB13:AB58" si="2">G13+I13+K13+M13+O13+Q13+S13+AA13+U13+W13+Y13</f>
        <v>200</v>
      </c>
      <c r="AC13" s="3">
        <f t="shared" si="0"/>
        <v>200</v>
      </c>
      <c r="AD13" s="23">
        <f t="shared" si="1"/>
        <v>11</v>
      </c>
      <c r="AE13" s="33">
        <v>3</v>
      </c>
    </row>
    <row r="14" spans="1:31" ht="16.5">
      <c r="A14" s="62"/>
      <c r="B14" s="65">
        <v>38610</v>
      </c>
      <c r="C14" s="123" t="s">
        <v>1336</v>
      </c>
      <c r="D14" s="123" t="s">
        <v>104</v>
      </c>
      <c r="E14" s="62" t="s">
        <v>1308</v>
      </c>
      <c r="F14" s="66"/>
      <c r="G14" s="26"/>
      <c r="H14" s="25"/>
      <c r="I14" s="26"/>
      <c r="J14" s="104"/>
      <c r="K14" s="105"/>
      <c r="L14" s="51"/>
      <c r="M14" s="27"/>
      <c r="N14" s="25">
        <v>11</v>
      </c>
      <c r="O14" s="26">
        <v>36</v>
      </c>
      <c r="P14" s="25">
        <v>2</v>
      </c>
      <c r="Q14" s="26">
        <v>80</v>
      </c>
      <c r="R14" s="104"/>
      <c r="S14" s="105"/>
      <c r="T14" s="56"/>
      <c r="U14" s="26"/>
      <c r="V14" s="159"/>
      <c r="W14" s="159"/>
      <c r="X14" s="56">
        <v>2</v>
      </c>
      <c r="Y14" s="26">
        <v>80</v>
      </c>
      <c r="Z14" s="25"/>
      <c r="AA14" s="26"/>
      <c r="AB14" s="4">
        <f t="shared" si="2"/>
        <v>196</v>
      </c>
      <c r="AC14" s="3">
        <f t="shared" si="0"/>
        <v>196</v>
      </c>
      <c r="AD14" s="23">
        <f t="shared" si="1"/>
        <v>12</v>
      </c>
      <c r="AE14" s="86">
        <v>3</v>
      </c>
    </row>
    <row r="15" spans="1:31" ht="16.5">
      <c r="A15" s="108" t="s">
        <v>1217</v>
      </c>
      <c r="B15" s="108">
        <v>2005</v>
      </c>
      <c r="C15" s="109" t="s">
        <v>575</v>
      </c>
      <c r="D15" s="62" t="s">
        <v>1218</v>
      </c>
      <c r="E15" s="107" t="s">
        <v>1204</v>
      </c>
      <c r="F15" s="66">
        <v>14</v>
      </c>
      <c r="G15" s="26">
        <v>32</v>
      </c>
      <c r="H15" s="25">
        <v>14</v>
      </c>
      <c r="I15" s="26">
        <v>34</v>
      </c>
      <c r="J15" s="104"/>
      <c r="K15" s="105"/>
      <c r="L15" s="51">
        <v>17</v>
      </c>
      <c r="M15" s="27">
        <v>28</v>
      </c>
      <c r="N15" s="25">
        <v>3</v>
      </c>
      <c r="O15" s="26">
        <v>65</v>
      </c>
      <c r="P15" s="25">
        <v>13</v>
      </c>
      <c r="Q15" s="26">
        <v>32</v>
      </c>
      <c r="R15" s="104"/>
      <c r="S15" s="105"/>
      <c r="T15" s="56"/>
      <c r="U15" s="26"/>
      <c r="V15" s="159"/>
      <c r="W15" s="159"/>
      <c r="X15" s="56"/>
      <c r="Y15" s="26"/>
      <c r="Z15" s="25"/>
      <c r="AA15" s="26"/>
      <c r="AB15" s="4">
        <f t="shared" si="2"/>
        <v>191</v>
      </c>
      <c r="AC15" s="3">
        <f t="shared" si="0"/>
        <v>191</v>
      </c>
      <c r="AD15" s="23">
        <f t="shared" si="1"/>
        <v>13</v>
      </c>
      <c r="AE15" s="86">
        <v>5</v>
      </c>
    </row>
    <row r="16" spans="1:31" ht="16.5">
      <c r="A16" s="62" t="s">
        <v>198</v>
      </c>
      <c r="B16" s="65">
        <v>38911</v>
      </c>
      <c r="C16" s="62" t="s">
        <v>311</v>
      </c>
      <c r="D16" s="62" t="s">
        <v>312</v>
      </c>
      <c r="E16" s="62" t="s">
        <v>229</v>
      </c>
      <c r="F16" s="66">
        <v>3</v>
      </c>
      <c r="G16" s="26">
        <v>65</v>
      </c>
      <c r="H16" s="25"/>
      <c r="I16" s="26"/>
      <c r="J16" s="104"/>
      <c r="K16" s="105"/>
      <c r="L16" s="51">
        <v>4</v>
      </c>
      <c r="M16" s="27">
        <v>55</v>
      </c>
      <c r="N16" s="25"/>
      <c r="O16" s="26"/>
      <c r="P16" s="25"/>
      <c r="Q16" s="26"/>
      <c r="R16" s="104"/>
      <c r="S16" s="105"/>
      <c r="T16" s="56">
        <v>7</v>
      </c>
      <c r="U16" s="26">
        <v>46</v>
      </c>
      <c r="V16" s="159"/>
      <c r="W16" s="159"/>
      <c r="X16" s="56"/>
      <c r="Y16" s="26"/>
      <c r="Z16" s="25"/>
      <c r="AA16" s="26"/>
      <c r="AB16" s="4">
        <f t="shared" si="2"/>
        <v>166</v>
      </c>
      <c r="AC16" s="3">
        <f t="shared" si="0"/>
        <v>166</v>
      </c>
      <c r="AD16" s="23">
        <f t="shared" si="1"/>
        <v>14</v>
      </c>
      <c r="AE16" s="33">
        <v>3</v>
      </c>
    </row>
    <row r="17" spans="1:31" ht="16.5">
      <c r="A17" s="62" t="s">
        <v>366</v>
      </c>
      <c r="B17" s="65">
        <v>38921</v>
      </c>
      <c r="C17" s="62" t="s">
        <v>336</v>
      </c>
      <c r="D17" s="62" t="s">
        <v>337</v>
      </c>
      <c r="E17" s="62" t="s">
        <v>338</v>
      </c>
      <c r="F17" s="66">
        <v>12</v>
      </c>
      <c r="G17" s="26">
        <v>36</v>
      </c>
      <c r="H17" s="25">
        <v>19</v>
      </c>
      <c r="I17" s="26">
        <v>25</v>
      </c>
      <c r="J17" s="104"/>
      <c r="K17" s="105"/>
      <c r="L17" s="51">
        <v>8</v>
      </c>
      <c r="M17" s="27">
        <v>44</v>
      </c>
      <c r="N17" s="25"/>
      <c r="O17" s="26"/>
      <c r="P17" s="25">
        <v>16</v>
      </c>
      <c r="Q17" s="26">
        <v>28</v>
      </c>
      <c r="R17" s="104"/>
      <c r="S17" s="105"/>
      <c r="T17" s="56"/>
      <c r="U17" s="26"/>
      <c r="V17" s="159"/>
      <c r="W17" s="159"/>
      <c r="X17" s="56">
        <v>13</v>
      </c>
      <c r="Y17" s="26">
        <v>32</v>
      </c>
      <c r="Z17" s="25"/>
      <c r="AA17" s="26"/>
      <c r="AB17" s="4">
        <f t="shared" si="2"/>
        <v>165</v>
      </c>
      <c r="AC17" s="3">
        <f t="shared" si="0"/>
        <v>165</v>
      </c>
      <c r="AD17" s="23">
        <f t="shared" si="1"/>
        <v>15</v>
      </c>
      <c r="AE17" s="33">
        <v>5</v>
      </c>
    </row>
    <row r="18" spans="1:31" ht="16.5">
      <c r="A18" s="62" t="s">
        <v>365</v>
      </c>
      <c r="B18" s="65">
        <v>38949</v>
      </c>
      <c r="C18" s="62" t="s">
        <v>162</v>
      </c>
      <c r="D18" s="62" t="s">
        <v>335</v>
      </c>
      <c r="E18" s="62" t="s">
        <v>250</v>
      </c>
      <c r="F18" s="66">
        <v>12</v>
      </c>
      <c r="G18" s="26">
        <v>36</v>
      </c>
      <c r="H18" s="25">
        <v>28</v>
      </c>
      <c r="I18" s="26">
        <v>16</v>
      </c>
      <c r="J18" s="104"/>
      <c r="K18" s="105"/>
      <c r="L18" s="51">
        <v>9</v>
      </c>
      <c r="M18" s="27">
        <v>42</v>
      </c>
      <c r="N18" s="25">
        <v>9</v>
      </c>
      <c r="O18" s="26">
        <v>40</v>
      </c>
      <c r="P18" s="25"/>
      <c r="Q18" s="26"/>
      <c r="R18" s="104"/>
      <c r="S18" s="105"/>
      <c r="T18" s="56">
        <v>16</v>
      </c>
      <c r="U18" s="26">
        <v>29</v>
      </c>
      <c r="V18" s="159"/>
      <c r="W18" s="159"/>
      <c r="X18" s="56"/>
      <c r="Y18" s="26"/>
      <c r="Z18" s="25"/>
      <c r="AA18" s="26"/>
      <c r="AB18" s="4">
        <f t="shared" si="2"/>
        <v>163</v>
      </c>
      <c r="AC18" s="3">
        <f t="shared" si="0"/>
        <v>163</v>
      </c>
      <c r="AD18" s="23">
        <f t="shared" si="1"/>
        <v>16</v>
      </c>
      <c r="AE18" s="134">
        <v>6</v>
      </c>
    </row>
    <row r="19" spans="1:31" ht="16.5">
      <c r="A19" s="62" t="s">
        <v>495</v>
      </c>
      <c r="B19" s="65">
        <v>38710</v>
      </c>
      <c r="C19" s="62" t="s">
        <v>175</v>
      </c>
      <c r="D19" s="62" t="s">
        <v>94</v>
      </c>
      <c r="E19" s="62" t="s">
        <v>494</v>
      </c>
      <c r="F19" s="66">
        <v>20</v>
      </c>
      <c r="G19" s="26">
        <v>24</v>
      </c>
      <c r="H19" s="25"/>
      <c r="I19" s="26"/>
      <c r="J19" s="104"/>
      <c r="K19" s="105"/>
      <c r="L19" s="51">
        <v>11</v>
      </c>
      <c r="M19" s="27">
        <v>38</v>
      </c>
      <c r="N19" s="25"/>
      <c r="O19" s="26"/>
      <c r="P19" s="25">
        <v>14</v>
      </c>
      <c r="Q19" s="26">
        <v>30</v>
      </c>
      <c r="R19" s="104"/>
      <c r="S19" s="105"/>
      <c r="T19" s="56">
        <v>15</v>
      </c>
      <c r="U19" s="26">
        <v>30</v>
      </c>
      <c r="V19" s="159"/>
      <c r="W19" s="159"/>
      <c r="X19" s="56">
        <v>12</v>
      </c>
      <c r="Y19" s="26">
        <v>34</v>
      </c>
      <c r="Z19" s="25"/>
      <c r="AA19" s="26"/>
      <c r="AB19" s="4">
        <f t="shared" si="2"/>
        <v>156</v>
      </c>
      <c r="AC19" s="3">
        <f t="shared" si="0"/>
        <v>156</v>
      </c>
      <c r="AD19" s="23">
        <f t="shared" si="1"/>
        <v>17</v>
      </c>
      <c r="AE19" s="33">
        <v>5</v>
      </c>
    </row>
    <row r="20" spans="1:31" ht="16.5">
      <c r="A20" s="62" t="s">
        <v>349</v>
      </c>
      <c r="B20" s="65">
        <v>38765</v>
      </c>
      <c r="C20" s="62" t="s">
        <v>313</v>
      </c>
      <c r="D20" s="62" t="s">
        <v>140</v>
      </c>
      <c r="E20" s="62" t="s">
        <v>229</v>
      </c>
      <c r="F20" s="66">
        <v>3</v>
      </c>
      <c r="G20" s="26">
        <v>65</v>
      </c>
      <c r="H20" s="25"/>
      <c r="I20" s="26"/>
      <c r="J20" s="104"/>
      <c r="K20" s="105"/>
      <c r="L20" s="51"/>
      <c r="M20" s="27"/>
      <c r="N20" s="25"/>
      <c r="O20" s="26"/>
      <c r="P20" s="25"/>
      <c r="Q20" s="26"/>
      <c r="R20" s="104"/>
      <c r="S20" s="105"/>
      <c r="T20" s="56">
        <v>12</v>
      </c>
      <c r="U20" s="26">
        <v>36</v>
      </c>
      <c r="V20" s="159"/>
      <c r="W20" s="159"/>
      <c r="X20" s="56">
        <v>9</v>
      </c>
      <c r="Y20" s="26">
        <v>40</v>
      </c>
      <c r="Z20" s="25"/>
      <c r="AA20" s="26"/>
      <c r="AB20" s="4">
        <f t="shared" si="2"/>
        <v>141</v>
      </c>
      <c r="AC20" s="3">
        <f t="shared" si="0"/>
        <v>141</v>
      </c>
      <c r="AD20" s="23">
        <f t="shared" si="1"/>
        <v>18</v>
      </c>
      <c r="AE20" s="33">
        <v>3</v>
      </c>
    </row>
    <row r="21" spans="1:31" ht="16.5">
      <c r="A21" s="62" t="s">
        <v>910</v>
      </c>
      <c r="B21" s="80" t="s">
        <v>909</v>
      </c>
      <c r="C21" s="62" t="s">
        <v>911</v>
      </c>
      <c r="D21" s="62" t="s">
        <v>912</v>
      </c>
      <c r="E21" s="62" t="s">
        <v>820</v>
      </c>
      <c r="F21" s="66"/>
      <c r="G21" s="26"/>
      <c r="H21" s="25">
        <v>19</v>
      </c>
      <c r="I21" s="26">
        <v>27</v>
      </c>
      <c r="J21" s="104"/>
      <c r="K21" s="105"/>
      <c r="L21" s="51">
        <v>9</v>
      </c>
      <c r="M21" s="27">
        <v>42</v>
      </c>
      <c r="N21" s="25"/>
      <c r="O21" s="26"/>
      <c r="P21" s="25"/>
      <c r="Q21" s="26"/>
      <c r="R21" s="104"/>
      <c r="S21" s="105"/>
      <c r="T21" s="56">
        <v>14</v>
      </c>
      <c r="U21" s="26">
        <v>32</v>
      </c>
      <c r="V21" s="159"/>
      <c r="W21" s="159"/>
      <c r="X21" s="56">
        <v>10</v>
      </c>
      <c r="Y21" s="26">
        <v>38</v>
      </c>
      <c r="Z21" s="25"/>
      <c r="AA21" s="26"/>
      <c r="AB21" s="4">
        <f t="shared" si="2"/>
        <v>139</v>
      </c>
      <c r="AC21" s="3">
        <f t="shared" si="0"/>
        <v>139</v>
      </c>
      <c r="AD21" s="23">
        <f t="shared" si="1"/>
        <v>19</v>
      </c>
      <c r="AE21" s="86">
        <v>4</v>
      </c>
    </row>
    <row r="22" spans="1:31" ht="16.5">
      <c r="A22" s="62" t="s">
        <v>469</v>
      </c>
      <c r="B22" s="65">
        <v>38542</v>
      </c>
      <c r="C22" s="62" t="s">
        <v>57</v>
      </c>
      <c r="D22" s="62" t="s">
        <v>58</v>
      </c>
      <c r="E22" s="62" t="s">
        <v>449</v>
      </c>
      <c r="F22" s="66">
        <v>6</v>
      </c>
      <c r="G22" s="26">
        <v>46</v>
      </c>
      <c r="H22" s="25">
        <v>18</v>
      </c>
      <c r="I22" s="26">
        <v>28</v>
      </c>
      <c r="J22" s="104"/>
      <c r="K22" s="105"/>
      <c r="L22" s="51">
        <v>5</v>
      </c>
      <c r="M22" s="27">
        <v>55</v>
      </c>
      <c r="N22" s="25"/>
      <c r="O22" s="26"/>
      <c r="P22" s="25"/>
      <c r="Q22" s="26"/>
      <c r="R22" s="104"/>
      <c r="S22" s="105"/>
      <c r="T22" s="56"/>
      <c r="U22" s="26"/>
      <c r="V22" s="159"/>
      <c r="W22" s="159"/>
      <c r="X22" s="56"/>
      <c r="Y22" s="26"/>
      <c r="Z22" s="25"/>
      <c r="AA22" s="26"/>
      <c r="AB22" s="4">
        <f t="shared" si="2"/>
        <v>129</v>
      </c>
      <c r="AC22" s="3">
        <f t="shared" si="0"/>
        <v>129</v>
      </c>
      <c r="AD22" s="23">
        <f t="shared" si="1"/>
        <v>20</v>
      </c>
      <c r="AE22" s="33">
        <v>3</v>
      </c>
    </row>
    <row r="23" spans="1:31" ht="16.5">
      <c r="A23" s="62" t="s">
        <v>360</v>
      </c>
      <c r="B23" s="65">
        <v>38852</v>
      </c>
      <c r="C23" s="62" t="s">
        <v>329</v>
      </c>
      <c r="D23" s="62" t="s">
        <v>83</v>
      </c>
      <c r="E23" s="62" t="s">
        <v>328</v>
      </c>
      <c r="F23" s="66">
        <v>9</v>
      </c>
      <c r="G23" s="26">
        <v>40</v>
      </c>
      <c r="H23" s="25">
        <v>12</v>
      </c>
      <c r="I23" s="26">
        <v>34</v>
      </c>
      <c r="J23" s="104"/>
      <c r="K23" s="105"/>
      <c r="L23" s="51">
        <v>10</v>
      </c>
      <c r="M23" s="27">
        <v>40</v>
      </c>
      <c r="N23" s="25"/>
      <c r="O23" s="26"/>
      <c r="P23" s="25"/>
      <c r="Q23" s="26"/>
      <c r="R23" s="104"/>
      <c r="S23" s="105"/>
      <c r="T23" s="56"/>
      <c r="U23" s="26"/>
      <c r="V23" s="159"/>
      <c r="W23" s="159"/>
      <c r="X23" s="56"/>
      <c r="Y23" s="26"/>
      <c r="Z23" s="25"/>
      <c r="AA23" s="26"/>
      <c r="AB23" s="4">
        <f t="shared" si="2"/>
        <v>114</v>
      </c>
      <c r="AC23" s="3">
        <f t="shared" si="0"/>
        <v>114</v>
      </c>
      <c r="AD23" s="23">
        <f t="shared" si="1"/>
        <v>21</v>
      </c>
      <c r="AE23" s="33">
        <v>3</v>
      </c>
    </row>
    <row r="24" spans="1:31" ht="16.5">
      <c r="A24" s="62" t="s">
        <v>879</v>
      </c>
      <c r="B24" s="65">
        <v>38940</v>
      </c>
      <c r="C24" s="62" t="s">
        <v>847</v>
      </c>
      <c r="D24" s="62" t="s">
        <v>880</v>
      </c>
      <c r="E24" s="62" t="s">
        <v>43</v>
      </c>
      <c r="F24" s="66"/>
      <c r="G24" s="26"/>
      <c r="H24" s="25">
        <v>17</v>
      </c>
      <c r="I24" s="26">
        <v>27</v>
      </c>
      <c r="J24" s="104"/>
      <c r="K24" s="105"/>
      <c r="L24" s="51">
        <v>8</v>
      </c>
      <c r="M24" s="27">
        <v>44</v>
      </c>
      <c r="N24" s="25"/>
      <c r="O24" s="26"/>
      <c r="P24" s="25">
        <v>15</v>
      </c>
      <c r="Q24" s="26">
        <v>29</v>
      </c>
      <c r="R24" s="104"/>
      <c r="S24" s="105"/>
      <c r="T24" s="56"/>
      <c r="U24" s="26"/>
      <c r="V24" s="159"/>
      <c r="W24" s="159"/>
      <c r="X24" s="56"/>
      <c r="Y24" s="26"/>
      <c r="Z24" s="25"/>
      <c r="AA24" s="26"/>
      <c r="AB24" s="4">
        <f t="shared" si="2"/>
        <v>100</v>
      </c>
      <c r="AC24" s="3">
        <f t="shared" si="0"/>
        <v>100</v>
      </c>
      <c r="AD24" s="23">
        <f t="shared" si="1"/>
        <v>22</v>
      </c>
      <c r="AE24" s="86">
        <v>3</v>
      </c>
    </row>
    <row r="25" spans="1:31" ht="16.5">
      <c r="A25" s="78" t="s">
        <v>874</v>
      </c>
      <c r="B25" s="85">
        <v>38737</v>
      </c>
      <c r="C25" s="78" t="s">
        <v>875</v>
      </c>
      <c r="D25" s="78" t="s">
        <v>876</v>
      </c>
      <c r="E25" s="78" t="s">
        <v>32</v>
      </c>
      <c r="F25" s="66"/>
      <c r="G25" s="26"/>
      <c r="H25" s="25">
        <v>1</v>
      </c>
      <c r="I25" s="26">
        <v>100</v>
      </c>
      <c r="J25" s="104"/>
      <c r="K25" s="105"/>
      <c r="L25" s="51"/>
      <c r="M25" s="27"/>
      <c r="N25" s="25"/>
      <c r="O25" s="26"/>
      <c r="P25" s="25"/>
      <c r="Q25" s="26"/>
      <c r="R25" s="104"/>
      <c r="S25" s="105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100</v>
      </c>
      <c r="AC25" s="3">
        <f t="shared" si="0"/>
        <v>100</v>
      </c>
      <c r="AD25" s="23">
        <f t="shared" si="1"/>
        <v>23</v>
      </c>
      <c r="AE25">
        <v>1</v>
      </c>
    </row>
    <row r="26" spans="1:31" ht="16.5">
      <c r="A26" s="62" t="s">
        <v>364</v>
      </c>
      <c r="B26" s="65">
        <v>38803</v>
      </c>
      <c r="C26" s="62" t="s">
        <v>333</v>
      </c>
      <c r="D26" s="62" t="s">
        <v>334</v>
      </c>
      <c r="E26" s="62" t="s">
        <v>250</v>
      </c>
      <c r="F26" s="66">
        <v>11</v>
      </c>
      <c r="G26" s="26">
        <v>38</v>
      </c>
      <c r="H26" s="25"/>
      <c r="I26" s="26"/>
      <c r="J26" s="104"/>
      <c r="K26" s="105"/>
      <c r="L26" s="51">
        <v>7</v>
      </c>
      <c r="M26" s="27">
        <v>46</v>
      </c>
      <c r="N26" s="25"/>
      <c r="O26" s="26"/>
      <c r="P26" s="25"/>
      <c r="Q26" s="26"/>
      <c r="R26" s="104"/>
      <c r="S26" s="105"/>
      <c r="T26" s="56"/>
      <c r="U26" s="26"/>
      <c r="V26" s="159"/>
      <c r="W26" s="159"/>
      <c r="X26" s="56"/>
      <c r="Y26" s="26"/>
      <c r="Z26" s="25"/>
      <c r="AA26" s="26"/>
      <c r="AB26" s="4">
        <f t="shared" si="2"/>
        <v>84</v>
      </c>
      <c r="AC26" s="3">
        <f t="shared" si="0"/>
        <v>84</v>
      </c>
      <c r="AD26" s="23">
        <f t="shared" si="1"/>
        <v>24</v>
      </c>
      <c r="AE26" s="33">
        <v>2</v>
      </c>
    </row>
    <row r="27" spans="1:31" ht="16.5">
      <c r="A27" s="62" t="s">
        <v>363</v>
      </c>
      <c r="B27" s="65">
        <v>38844</v>
      </c>
      <c r="C27" s="62" t="s">
        <v>332</v>
      </c>
      <c r="D27" s="62" t="s">
        <v>80</v>
      </c>
      <c r="E27" s="62" t="s">
        <v>250</v>
      </c>
      <c r="F27" s="66">
        <v>11</v>
      </c>
      <c r="G27" s="26">
        <v>38</v>
      </c>
      <c r="H27" s="25"/>
      <c r="I27" s="26"/>
      <c r="J27" s="104"/>
      <c r="K27" s="105"/>
      <c r="L27" s="51">
        <v>7</v>
      </c>
      <c r="M27" s="27">
        <v>46</v>
      </c>
      <c r="N27" s="25"/>
      <c r="O27" s="26"/>
      <c r="P27" s="25"/>
      <c r="Q27" s="26"/>
      <c r="R27" s="104"/>
      <c r="S27" s="105"/>
      <c r="T27" s="56"/>
      <c r="U27" s="26"/>
      <c r="V27" s="159"/>
      <c r="W27" s="159"/>
      <c r="X27" s="56"/>
      <c r="Y27" s="26"/>
      <c r="Z27" s="25"/>
      <c r="AA27" s="26"/>
      <c r="AB27" s="4">
        <f t="shared" si="2"/>
        <v>84</v>
      </c>
      <c r="AC27" s="3">
        <f t="shared" si="0"/>
        <v>84</v>
      </c>
      <c r="AD27" s="23">
        <f t="shared" si="1"/>
        <v>25</v>
      </c>
      <c r="AE27" s="33">
        <v>2</v>
      </c>
    </row>
    <row r="28" spans="1:31" ht="16.5">
      <c r="A28" s="62" t="s">
        <v>198</v>
      </c>
      <c r="B28" s="78">
        <v>2005</v>
      </c>
      <c r="C28" s="96" t="s">
        <v>1185</v>
      </c>
      <c r="D28" s="62" t="s">
        <v>1186</v>
      </c>
      <c r="E28" s="96" t="s">
        <v>820</v>
      </c>
      <c r="F28" s="66"/>
      <c r="G28" s="26"/>
      <c r="H28" s="25"/>
      <c r="I28" s="26"/>
      <c r="J28" s="104"/>
      <c r="K28" s="105"/>
      <c r="L28" s="51">
        <v>2</v>
      </c>
      <c r="M28" s="27">
        <v>80</v>
      </c>
      <c r="N28" s="25"/>
      <c r="O28" s="26"/>
      <c r="P28" s="25"/>
      <c r="Q28" s="26"/>
      <c r="R28" s="104"/>
      <c r="S28" s="105"/>
      <c r="T28" s="56"/>
      <c r="U28" s="26"/>
      <c r="V28" s="159"/>
      <c r="W28" s="159"/>
      <c r="X28" s="56"/>
      <c r="Y28" s="26"/>
      <c r="Z28" s="25"/>
      <c r="AA28" s="26"/>
      <c r="AB28" s="4">
        <f t="shared" si="2"/>
        <v>80</v>
      </c>
      <c r="AC28" s="3">
        <f t="shared" si="0"/>
        <v>80</v>
      </c>
      <c r="AD28" s="23">
        <f t="shared" si="1"/>
        <v>26</v>
      </c>
      <c r="AE28">
        <v>1</v>
      </c>
    </row>
    <row r="29" spans="1:31" ht="16.5">
      <c r="A29" s="62" t="s">
        <v>198</v>
      </c>
      <c r="B29" s="65">
        <v>38760</v>
      </c>
      <c r="C29" s="62" t="s">
        <v>309</v>
      </c>
      <c r="D29" s="62" t="s">
        <v>310</v>
      </c>
      <c r="E29" s="62" t="s">
        <v>246</v>
      </c>
      <c r="F29" s="66">
        <v>2</v>
      </c>
      <c r="G29" s="26">
        <v>80</v>
      </c>
      <c r="H29" s="25"/>
      <c r="I29" s="26"/>
      <c r="J29" s="104"/>
      <c r="K29" s="105"/>
      <c r="L29" s="51"/>
      <c r="M29" s="27"/>
      <c r="N29" s="25"/>
      <c r="O29" s="26"/>
      <c r="P29" s="25"/>
      <c r="Q29" s="26"/>
      <c r="R29" s="104"/>
      <c r="S29" s="105"/>
      <c r="T29" s="56"/>
      <c r="U29" s="26"/>
      <c r="V29" s="159"/>
      <c r="W29" s="159"/>
      <c r="X29" s="56"/>
      <c r="Y29" s="26"/>
      <c r="Z29" s="25"/>
      <c r="AA29" s="26"/>
      <c r="AB29" s="4">
        <f t="shared" si="2"/>
        <v>80</v>
      </c>
      <c r="AC29" s="3">
        <f t="shared" si="0"/>
        <v>80</v>
      </c>
      <c r="AD29" s="23">
        <f t="shared" si="1"/>
        <v>27</v>
      </c>
      <c r="AE29" s="33">
        <v>1</v>
      </c>
    </row>
    <row r="30" spans="1:31" ht="16.5">
      <c r="A30" s="62" t="s">
        <v>357</v>
      </c>
      <c r="B30" s="65">
        <v>39026</v>
      </c>
      <c r="C30" s="62" t="s">
        <v>322</v>
      </c>
      <c r="D30" s="62" t="s">
        <v>197</v>
      </c>
      <c r="E30" s="62" t="s">
        <v>229</v>
      </c>
      <c r="F30" s="66">
        <v>7</v>
      </c>
      <c r="G30" s="26">
        <v>44</v>
      </c>
      <c r="H30" s="25"/>
      <c r="I30" s="26"/>
      <c r="J30" s="104"/>
      <c r="K30" s="105"/>
      <c r="L30" s="51"/>
      <c r="M30" s="27"/>
      <c r="N30" s="25"/>
      <c r="O30" s="26"/>
      <c r="P30" s="25"/>
      <c r="Q30" s="26"/>
      <c r="R30" s="104"/>
      <c r="S30" s="105"/>
      <c r="T30" s="56">
        <v>17</v>
      </c>
      <c r="U30" s="26">
        <v>28</v>
      </c>
      <c r="V30" s="159"/>
      <c r="W30" s="159"/>
      <c r="X30" s="56"/>
      <c r="Y30" s="26"/>
      <c r="Z30" s="25"/>
      <c r="AA30" s="26"/>
      <c r="AB30" s="4">
        <f t="shared" si="2"/>
        <v>72</v>
      </c>
      <c r="AC30" s="3">
        <f t="shared" si="0"/>
        <v>72</v>
      </c>
      <c r="AD30" s="23">
        <f t="shared" si="1"/>
        <v>28</v>
      </c>
      <c r="AE30" s="33">
        <v>2</v>
      </c>
    </row>
    <row r="31" spans="1:31" ht="16.5">
      <c r="A31" s="62"/>
      <c r="B31" s="80"/>
      <c r="C31" s="62" t="s">
        <v>1401</v>
      </c>
      <c r="D31" s="62" t="s">
        <v>306</v>
      </c>
      <c r="E31" s="62" t="s">
        <v>1402</v>
      </c>
      <c r="F31" s="66"/>
      <c r="G31" s="26"/>
      <c r="H31" s="25"/>
      <c r="I31" s="26"/>
      <c r="J31" s="104"/>
      <c r="K31" s="105"/>
      <c r="L31" s="51"/>
      <c r="M31" s="27"/>
      <c r="N31" s="25"/>
      <c r="O31" s="26"/>
      <c r="P31" s="25">
        <v>5</v>
      </c>
      <c r="Q31" s="26">
        <v>50</v>
      </c>
      <c r="R31" s="104"/>
      <c r="S31" s="105"/>
      <c r="T31" s="56"/>
      <c r="U31" s="26"/>
      <c r="V31" s="159"/>
      <c r="W31" s="159"/>
      <c r="X31" s="56"/>
      <c r="Y31" s="26"/>
      <c r="Z31" s="25"/>
      <c r="AA31" s="26"/>
      <c r="AB31" s="4">
        <f t="shared" si="2"/>
        <v>50</v>
      </c>
      <c r="AC31" s="3">
        <f t="shared" si="0"/>
        <v>50</v>
      </c>
      <c r="AD31" s="23">
        <f t="shared" si="1"/>
        <v>29</v>
      </c>
      <c r="AE31" s="86">
        <v>1</v>
      </c>
    </row>
    <row r="32" spans="1:31" ht="16.5">
      <c r="A32" s="62" t="s">
        <v>198</v>
      </c>
      <c r="B32" s="80"/>
      <c r="C32" s="62" t="s">
        <v>1195</v>
      </c>
      <c r="D32" s="62" t="s">
        <v>1196</v>
      </c>
      <c r="E32" s="62" t="s">
        <v>1197</v>
      </c>
      <c r="F32" s="66"/>
      <c r="G32" s="26"/>
      <c r="H32" s="25"/>
      <c r="I32" s="26"/>
      <c r="J32" s="104"/>
      <c r="K32" s="105"/>
      <c r="L32" s="51">
        <v>5</v>
      </c>
      <c r="M32" s="27">
        <v>50</v>
      </c>
      <c r="N32" s="25"/>
      <c r="O32" s="26"/>
      <c r="P32" s="25"/>
      <c r="Q32" s="26"/>
      <c r="R32" s="104"/>
      <c r="S32" s="105"/>
      <c r="T32" s="56"/>
      <c r="U32" s="26"/>
      <c r="V32" s="159"/>
      <c r="W32" s="159"/>
      <c r="X32" s="56"/>
      <c r="Y32" s="26"/>
      <c r="Z32" s="25"/>
      <c r="AA32" s="26"/>
      <c r="AB32" s="4">
        <f t="shared" si="2"/>
        <v>50</v>
      </c>
      <c r="AC32" s="3">
        <f t="shared" si="0"/>
        <v>50</v>
      </c>
      <c r="AD32" s="23">
        <f t="shared" si="1"/>
        <v>30</v>
      </c>
      <c r="AE32" s="86">
        <v>1</v>
      </c>
    </row>
    <row r="33" spans="1:31" ht="16.5">
      <c r="A33" s="62" t="s">
        <v>198</v>
      </c>
      <c r="B33" s="65">
        <v>38852</v>
      </c>
      <c r="C33" s="62" t="s">
        <v>323</v>
      </c>
      <c r="D33" s="62" t="s">
        <v>324</v>
      </c>
      <c r="E33" s="62" t="s">
        <v>229</v>
      </c>
      <c r="F33" s="66">
        <v>8</v>
      </c>
      <c r="G33" s="26">
        <v>42</v>
      </c>
      <c r="H33" s="25"/>
      <c r="I33" s="26"/>
      <c r="J33" s="104"/>
      <c r="K33" s="105"/>
      <c r="L33" s="51"/>
      <c r="M33" s="27"/>
      <c r="N33" s="25"/>
      <c r="O33" s="26"/>
      <c r="P33" s="25"/>
      <c r="Q33" s="26"/>
      <c r="R33" s="104"/>
      <c r="S33" s="105"/>
      <c r="T33" s="56"/>
      <c r="U33" s="26"/>
      <c r="V33" s="159"/>
      <c r="W33" s="159"/>
      <c r="X33" s="56"/>
      <c r="Y33" s="26"/>
      <c r="Z33" s="25"/>
      <c r="AA33" s="26"/>
      <c r="AB33" s="4">
        <f t="shared" si="2"/>
        <v>42</v>
      </c>
      <c r="AC33" s="3">
        <f t="shared" si="0"/>
        <v>42</v>
      </c>
      <c r="AD33" s="23">
        <f t="shared" si="1"/>
        <v>31</v>
      </c>
      <c r="AE33" s="33">
        <v>1</v>
      </c>
    </row>
    <row r="34" spans="1:31" ht="16.5">
      <c r="A34" s="62"/>
      <c r="B34" s="123"/>
      <c r="C34" s="123" t="s">
        <v>1335</v>
      </c>
      <c r="D34" s="123" t="s">
        <v>882</v>
      </c>
      <c r="E34" s="62" t="s">
        <v>229</v>
      </c>
      <c r="F34" s="66"/>
      <c r="G34" s="26"/>
      <c r="H34" s="25"/>
      <c r="I34" s="26"/>
      <c r="J34" s="104"/>
      <c r="K34" s="105"/>
      <c r="L34" s="51"/>
      <c r="M34" s="27"/>
      <c r="N34" s="25">
        <v>10</v>
      </c>
      <c r="O34" s="26">
        <v>38</v>
      </c>
      <c r="P34" s="25"/>
      <c r="Q34" s="26"/>
      <c r="R34" s="104"/>
      <c r="S34" s="105"/>
      <c r="T34" s="56"/>
      <c r="U34" s="26"/>
      <c r="V34" s="159"/>
      <c r="W34" s="159"/>
      <c r="X34" s="56"/>
      <c r="Y34" s="26"/>
      <c r="Z34" s="25"/>
      <c r="AA34" s="26"/>
      <c r="AB34" s="4">
        <f t="shared" si="2"/>
        <v>38</v>
      </c>
      <c r="AC34" s="3">
        <f t="shared" si="0"/>
        <v>38</v>
      </c>
      <c r="AD34" s="23">
        <f t="shared" si="1"/>
        <v>32</v>
      </c>
      <c r="AE34" s="86">
        <v>1</v>
      </c>
    </row>
    <row r="35" spans="1:31" ht="16.5">
      <c r="A35" s="62" t="s">
        <v>902</v>
      </c>
      <c r="B35" s="80" t="s">
        <v>903</v>
      </c>
      <c r="C35" s="62" t="s">
        <v>905</v>
      </c>
      <c r="D35" s="62" t="s">
        <v>906</v>
      </c>
      <c r="E35" s="62" t="s">
        <v>1040</v>
      </c>
      <c r="F35" s="66"/>
      <c r="G35" s="26"/>
      <c r="H35" s="25">
        <v>13</v>
      </c>
      <c r="I35" s="26">
        <v>36</v>
      </c>
      <c r="J35" s="104"/>
      <c r="K35" s="105"/>
      <c r="L35" s="51"/>
      <c r="M35" s="27"/>
      <c r="N35" s="25"/>
      <c r="O35" s="26"/>
      <c r="P35" s="25"/>
      <c r="Q35" s="26"/>
      <c r="R35" s="104"/>
      <c r="S35" s="105"/>
      <c r="T35" s="56"/>
      <c r="U35" s="26"/>
      <c r="V35" s="159"/>
      <c r="W35" s="159"/>
      <c r="X35" s="56"/>
      <c r="Y35" s="26"/>
      <c r="Z35" s="25"/>
      <c r="AA35" s="26"/>
      <c r="AB35" s="4">
        <f t="shared" si="2"/>
        <v>36</v>
      </c>
      <c r="AC35" s="3">
        <f t="shared" ref="AC35:AC58" si="3">G35+I35+K35+M35+O35+Q35+S35+AA35+U35+W35+Y35</f>
        <v>36</v>
      </c>
      <c r="AD35" s="23">
        <f t="shared" si="1"/>
        <v>33</v>
      </c>
      <c r="AE35" s="86">
        <v>1</v>
      </c>
    </row>
    <row r="36" spans="1:31" ht="16.5">
      <c r="A36" s="62"/>
      <c r="B36" s="80"/>
      <c r="C36" s="62" t="s">
        <v>1387</v>
      </c>
      <c r="D36" s="62" t="s">
        <v>1403</v>
      </c>
      <c r="E36" s="62" t="s">
        <v>449</v>
      </c>
      <c r="F36" s="66"/>
      <c r="G36" s="26"/>
      <c r="H36" s="25"/>
      <c r="I36" s="26"/>
      <c r="J36" s="104"/>
      <c r="K36" s="105"/>
      <c r="L36" s="51"/>
      <c r="M36" s="27"/>
      <c r="N36" s="25"/>
      <c r="O36" s="26"/>
      <c r="P36" s="25">
        <v>12</v>
      </c>
      <c r="Q36" s="26">
        <v>34</v>
      </c>
      <c r="R36" s="104"/>
      <c r="S36" s="105"/>
      <c r="T36" s="56"/>
      <c r="U36" s="26"/>
      <c r="V36" s="159"/>
      <c r="W36" s="159"/>
      <c r="X36" s="56"/>
      <c r="Y36" s="26"/>
      <c r="Z36" s="25"/>
      <c r="AA36" s="26"/>
      <c r="AB36" s="4">
        <f t="shared" si="2"/>
        <v>34</v>
      </c>
      <c r="AC36" s="3">
        <f t="shared" si="3"/>
        <v>34</v>
      </c>
      <c r="AD36" s="23">
        <f t="shared" ref="AD36:AD58" si="4">AD35+1</f>
        <v>34</v>
      </c>
      <c r="AE36" s="86">
        <v>1</v>
      </c>
    </row>
    <row r="37" spans="1:31" ht="16.5">
      <c r="A37" s="62" t="s">
        <v>198</v>
      </c>
      <c r="B37" s="62">
        <v>2006</v>
      </c>
      <c r="C37" s="62" t="s">
        <v>341</v>
      </c>
      <c r="D37" s="62" t="s">
        <v>342</v>
      </c>
      <c r="E37" s="62" t="s">
        <v>229</v>
      </c>
      <c r="F37" s="66">
        <v>14</v>
      </c>
      <c r="G37" s="26">
        <v>32</v>
      </c>
      <c r="H37" s="25"/>
      <c r="I37" s="26"/>
      <c r="J37" s="104"/>
      <c r="K37" s="105"/>
      <c r="L37" s="51"/>
      <c r="M37" s="27"/>
      <c r="N37" s="25"/>
      <c r="O37" s="26"/>
      <c r="P37" s="25"/>
      <c r="Q37" s="26"/>
      <c r="R37" s="104"/>
      <c r="S37" s="105"/>
      <c r="T37" s="56"/>
      <c r="U37" s="26"/>
      <c r="V37" s="159"/>
      <c r="W37" s="159"/>
      <c r="X37" s="56"/>
      <c r="Y37" s="26"/>
      <c r="Z37" s="25"/>
      <c r="AA37" s="26"/>
      <c r="AB37" s="4">
        <f t="shared" si="2"/>
        <v>32</v>
      </c>
      <c r="AC37" s="3">
        <f t="shared" si="3"/>
        <v>32</v>
      </c>
      <c r="AD37" s="23">
        <f t="shared" si="4"/>
        <v>35</v>
      </c>
      <c r="AE37" s="33">
        <v>1</v>
      </c>
    </row>
    <row r="38" spans="1:31" ht="16.5">
      <c r="A38" s="62" t="s">
        <v>887</v>
      </c>
      <c r="B38" s="150">
        <v>38689</v>
      </c>
      <c r="C38" s="62" t="s">
        <v>907</v>
      </c>
      <c r="D38" t="s">
        <v>908</v>
      </c>
      <c r="E38" s="62" t="s">
        <v>820</v>
      </c>
      <c r="F38" s="66"/>
      <c r="G38" s="26"/>
      <c r="H38" s="25">
        <v>17</v>
      </c>
      <c r="I38" s="26">
        <v>29</v>
      </c>
      <c r="J38" s="104"/>
      <c r="K38" s="105"/>
      <c r="L38" s="51"/>
      <c r="M38" s="27"/>
      <c r="N38" s="25"/>
      <c r="O38" s="26"/>
      <c r="P38" s="25"/>
      <c r="Q38" s="26"/>
      <c r="R38" s="104"/>
      <c r="S38" s="105"/>
      <c r="T38" s="56"/>
      <c r="U38" s="26"/>
      <c r="V38" s="159"/>
      <c r="W38" s="159"/>
      <c r="X38" s="56"/>
      <c r="Y38" s="26"/>
      <c r="Z38" s="25"/>
      <c r="AA38" s="26"/>
      <c r="AB38" s="4">
        <f t="shared" si="2"/>
        <v>29</v>
      </c>
      <c r="AC38" s="3">
        <f t="shared" si="3"/>
        <v>29</v>
      </c>
      <c r="AD38" s="23">
        <f t="shared" si="4"/>
        <v>36</v>
      </c>
      <c r="AE38" s="86">
        <v>1</v>
      </c>
    </row>
    <row r="39" spans="1:31" ht="16.5">
      <c r="A39" s="62"/>
      <c r="B39" s="65">
        <v>38690</v>
      </c>
      <c r="C39" s="70" t="s">
        <v>491</v>
      </c>
      <c r="D39" s="70" t="s">
        <v>492</v>
      </c>
      <c r="E39" s="62" t="s">
        <v>493</v>
      </c>
      <c r="F39" s="66">
        <v>17</v>
      </c>
      <c r="G39" s="26">
        <v>27</v>
      </c>
      <c r="H39" s="25"/>
      <c r="I39" s="26"/>
      <c r="J39" s="104"/>
      <c r="K39" s="105"/>
      <c r="L39" s="51"/>
      <c r="M39" s="27"/>
      <c r="N39" s="25"/>
      <c r="O39" s="26"/>
      <c r="P39" s="25"/>
      <c r="Q39" s="26"/>
      <c r="R39" s="104"/>
      <c r="S39" s="105"/>
      <c r="T39" s="56"/>
      <c r="U39" s="26"/>
      <c r="V39" s="159"/>
      <c r="W39" s="159"/>
      <c r="X39" s="56"/>
      <c r="Y39" s="26"/>
      <c r="Z39" s="25"/>
      <c r="AA39" s="26"/>
      <c r="AB39" s="4">
        <f t="shared" si="2"/>
        <v>27</v>
      </c>
      <c r="AC39" s="3">
        <f t="shared" si="3"/>
        <v>27</v>
      </c>
      <c r="AD39" s="23">
        <f t="shared" si="4"/>
        <v>37</v>
      </c>
      <c r="AE39" s="33">
        <v>1</v>
      </c>
    </row>
    <row r="40" spans="1:31" ht="16.5">
      <c r="A40" s="62"/>
      <c r="B40" s="38">
        <v>2006</v>
      </c>
      <c r="C40" s="151" t="s">
        <v>1220</v>
      </c>
      <c r="D40" s="111" t="s">
        <v>1045</v>
      </c>
      <c r="E40" s="96" t="s">
        <v>820</v>
      </c>
      <c r="F40" s="66"/>
      <c r="G40" s="26"/>
      <c r="H40" s="25"/>
      <c r="I40" s="26"/>
      <c r="J40" s="104"/>
      <c r="K40" s="105"/>
      <c r="L40" s="51">
        <v>21</v>
      </c>
      <c r="M40" s="27">
        <v>24</v>
      </c>
      <c r="N40" s="25"/>
      <c r="O40" s="26"/>
      <c r="P40" s="25"/>
      <c r="Q40" s="26"/>
      <c r="R40" s="104"/>
      <c r="S40" s="105"/>
      <c r="T40" s="56"/>
      <c r="U40" s="26"/>
      <c r="V40" s="159"/>
      <c r="W40" s="159"/>
      <c r="X40" s="56"/>
      <c r="Y40" s="26"/>
      <c r="Z40" s="25"/>
      <c r="AA40" s="26"/>
      <c r="AB40" s="4">
        <f t="shared" si="2"/>
        <v>24</v>
      </c>
      <c r="AC40" s="3">
        <f t="shared" si="3"/>
        <v>24</v>
      </c>
      <c r="AD40" s="23">
        <f t="shared" si="4"/>
        <v>38</v>
      </c>
      <c r="AE40" s="86">
        <v>1</v>
      </c>
    </row>
    <row r="41" spans="1:31" ht="16.5">
      <c r="A41" s="90" t="s">
        <v>1042</v>
      </c>
      <c r="B41" s="91">
        <v>38537</v>
      </c>
      <c r="C41" s="90" t="s">
        <v>1041</v>
      </c>
      <c r="D41" s="90" t="s">
        <v>1044</v>
      </c>
      <c r="E41" s="90" t="s">
        <v>797</v>
      </c>
      <c r="F41" s="66"/>
      <c r="G41" s="26"/>
      <c r="H41" s="25">
        <v>23</v>
      </c>
      <c r="I41" s="26">
        <v>23</v>
      </c>
      <c r="J41" s="104"/>
      <c r="K41" s="105"/>
      <c r="L41" s="51"/>
      <c r="M41" s="27"/>
      <c r="N41" s="25"/>
      <c r="O41" s="26"/>
      <c r="P41" s="25"/>
      <c r="Q41" s="26"/>
      <c r="R41" s="104"/>
      <c r="S41" s="105"/>
      <c r="T41" s="56"/>
      <c r="U41" s="26"/>
      <c r="V41" s="159"/>
      <c r="W41" s="159"/>
      <c r="X41" s="56"/>
      <c r="Y41" s="26"/>
      <c r="Z41" s="25"/>
      <c r="AA41" s="26"/>
      <c r="AB41" s="4">
        <f t="shared" si="2"/>
        <v>23</v>
      </c>
      <c r="AC41" s="3">
        <f t="shared" si="3"/>
        <v>23</v>
      </c>
      <c r="AD41" s="23">
        <f t="shared" si="4"/>
        <v>39</v>
      </c>
      <c r="AE41" s="86">
        <v>1</v>
      </c>
    </row>
    <row r="42" spans="1:31" ht="16.5">
      <c r="A42" s="124" t="s">
        <v>1043</v>
      </c>
      <c r="B42" s="148">
        <v>38514</v>
      </c>
      <c r="C42" s="149" t="s">
        <v>801</v>
      </c>
      <c r="D42" s="149" t="s">
        <v>1045</v>
      </c>
      <c r="E42" s="124" t="s">
        <v>797</v>
      </c>
      <c r="F42" s="66"/>
      <c r="G42" s="26"/>
      <c r="H42" s="25">
        <v>23</v>
      </c>
      <c r="I42" s="26">
        <v>23</v>
      </c>
      <c r="J42" s="104"/>
      <c r="K42" s="105"/>
      <c r="L42" s="51"/>
      <c r="M42" s="27"/>
      <c r="N42" s="25"/>
      <c r="O42" s="26"/>
      <c r="P42" s="25"/>
      <c r="Q42" s="26"/>
      <c r="R42" s="104"/>
      <c r="S42" s="105"/>
      <c r="T42" s="56"/>
      <c r="U42" s="26"/>
      <c r="V42" s="159"/>
      <c r="W42" s="159"/>
      <c r="X42" s="56"/>
      <c r="Y42" s="26"/>
      <c r="Z42" s="25"/>
      <c r="AA42" s="26"/>
      <c r="AB42" s="4">
        <f t="shared" si="2"/>
        <v>23</v>
      </c>
      <c r="AC42" s="3">
        <f t="shared" si="3"/>
        <v>23</v>
      </c>
      <c r="AD42" s="23">
        <f t="shared" si="4"/>
        <v>40</v>
      </c>
      <c r="AE42" s="86">
        <v>1</v>
      </c>
    </row>
    <row r="43" spans="1:31" ht="16.5">
      <c r="A43" s="62" t="s">
        <v>198</v>
      </c>
      <c r="B43" s="65">
        <v>38718</v>
      </c>
      <c r="C43" s="62" t="s">
        <v>881</v>
      </c>
      <c r="D43" s="62" t="s">
        <v>882</v>
      </c>
      <c r="E43" s="62" t="s">
        <v>26</v>
      </c>
      <c r="F43" s="66"/>
      <c r="G43" s="26"/>
      <c r="H43" s="25">
        <v>22</v>
      </c>
      <c r="I43" s="26">
        <v>22</v>
      </c>
      <c r="J43" s="104"/>
      <c r="K43" s="105"/>
      <c r="L43" s="51"/>
      <c r="M43" s="27"/>
      <c r="N43" s="25"/>
      <c r="O43" s="26"/>
      <c r="P43" s="25"/>
      <c r="Q43" s="26"/>
      <c r="R43" s="104"/>
      <c r="S43" s="105"/>
      <c r="T43" s="56"/>
      <c r="U43" s="26"/>
      <c r="V43" s="159"/>
      <c r="W43" s="159"/>
      <c r="X43" s="56"/>
      <c r="Y43" s="26"/>
      <c r="Z43" s="25"/>
      <c r="AA43" s="26"/>
      <c r="AB43" s="4">
        <f t="shared" si="2"/>
        <v>22</v>
      </c>
      <c r="AC43" s="3">
        <f t="shared" si="3"/>
        <v>22</v>
      </c>
      <c r="AD43" s="23">
        <f t="shared" si="4"/>
        <v>41</v>
      </c>
      <c r="AE43" s="86">
        <v>1</v>
      </c>
    </row>
    <row r="44" spans="1:31" ht="16.5">
      <c r="A44" s="62" t="s">
        <v>198</v>
      </c>
      <c r="B44" s="65">
        <v>38718</v>
      </c>
      <c r="C44" s="62" t="s">
        <v>883</v>
      </c>
      <c r="D44" s="62" t="s">
        <v>884</v>
      </c>
      <c r="E44" s="62" t="s">
        <v>26</v>
      </c>
      <c r="F44" s="66"/>
      <c r="G44" s="26"/>
      <c r="H44" s="25">
        <v>27</v>
      </c>
      <c r="I44" s="26">
        <v>17</v>
      </c>
      <c r="J44" s="104"/>
      <c r="K44" s="105"/>
      <c r="L44" s="51"/>
      <c r="M44" s="27"/>
      <c r="N44" s="25"/>
      <c r="O44" s="26"/>
      <c r="P44" s="25"/>
      <c r="Q44" s="26"/>
      <c r="R44" s="104"/>
      <c r="S44" s="105"/>
      <c r="T44" s="56"/>
      <c r="U44" s="26"/>
      <c r="V44" s="159"/>
      <c r="W44" s="159"/>
      <c r="X44" s="56"/>
      <c r="Y44" s="26"/>
      <c r="Z44" s="25"/>
      <c r="AA44" s="26"/>
      <c r="AB44" s="4">
        <f t="shared" si="2"/>
        <v>17</v>
      </c>
      <c r="AC44" s="3">
        <f t="shared" si="3"/>
        <v>17</v>
      </c>
      <c r="AD44" s="23">
        <f t="shared" si="4"/>
        <v>42</v>
      </c>
      <c r="AE44" s="86">
        <v>1</v>
      </c>
    </row>
    <row r="45" spans="1:31" ht="16.5">
      <c r="A45" s="62"/>
      <c r="B45" s="136"/>
      <c r="C45" s="62" t="s">
        <v>1446</v>
      </c>
      <c r="D45" s="62" t="s">
        <v>1447</v>
      </c>
      <c r="E45" s="62" t="s">
        <v>1448</v>
      </c>
      <c r="F45" s="66"/>
      <c r="G45" s="26"/>
      <c r="H45" s="25"/>
      <c r="I45" s="26"/>
      <c r="J45" s="104"/>
      <c r="K45" s="105"/>
      <c r="L45" s="51"/>
      <c r="M45" s="27"/>
      <c r="N45" s="25"/>
      <c r="O45" s="26"/>
      <c r="P45" s="25"/>
      <c r="Q45" s="26"/>
      <c r="R45" s="104"/>
      <c r="S45" s="105"/>
      <c r="T45" s="56">
        <v>1</v>
      </c>
      <c r="U45" s="26">
        <v>0</v>
      </c>
      <c r="V45" s="159"/>
      <c r="W45" s="159"/>
      <c r="X45" s="56"/>
      <c r="Y45" s="26"/>
      <c r="Z45" s="25"/>
      <c r="AA45" s="26"/>
      <c r="AB45" s="4">
        <f t="shared" si="2"/>
        <v>0</v>
      </c>
      <c r="AC45" s="3">
        <f t="shared" si="3"/>
        <v>0</v>
      </c>
      <c r="AD45" s="23">
        <f t="shared" si="4"/>
        <v>43</v>
      </c>
      <c r="AE45">
        <v>1</v>
      </c>
    </row>
    <row r="46" spans="1:31" ht="16.5">
      <c r="A46" s="62" t="s">
        <v>899</v>
      </c>
      <c r="B46" s="80" t="s">
        <v>900</v>
      </c>
      <c r="C46" s="62" t="s">
        <v>1444</v>
      </c>
      <c r="D46" s="62" t="s">
        <v>1445</v>
      </c>
      <c r="E46" s="62" t="s">
        <v>901</v>
      </c>
      <c r="F46" s="66"/>
      <c r="G46" s="26"/>
      <c r="H46" s="25">
        <v>7</v>
      </c>
      <c r="I46" s="26">
        <v>0</v>
      </c>
      <c r="J46" s="104"/>
      <c r="K46" s="105"/>
      <c r="L46" s="51"/>
      <c r="M46" s="27"/>
      <c r="N46" s="25"/>
      <c r="O46" s="26"/>
      <c r="P46" s="25"/>
      <c r="Q46" s="26"/>
      <c r="R46" s="104"/>
      <c r="S46" s="105"/>
      <c r="T46" s="56"/>
      <c r="U46" s="26"/>
      <c r="V46" s="159"/>
      <c r="W46" s="159"/>
      <c r="X46" s="56"/>
      <c r="Y46" s="26"/>
      <c r="Z46" s="25"/>
      <c r="AA46" s="26"/>
      <c r="AB46" s="4">
        <f t="shared" si="2"/>
        <v>0</v>
      </c>
      <c r="AC46" s="3">
        <f t="shared" si="3"/>
        <v>0</v>
      </c>
      <c r="AD46" s="23">
        <f t="shared" si="4"/>
        <v>44</v>
      </c>
      <c r="AE46" s="86">
        <v>1</v>
      </c>
    </row>
    <row r="47" spans="1:31" ht="16.5">
      <c r="A47" s="62" t="s">
        <v>913</v>
      </c>
      <c r="B47" s="80" t="s">
        <v>914</v>
      </c>
      <c r="C47" s="62" t="s">
        <v>915</v>
      </c>
      <c r="D47" s="62" t="s">
        <v>916</v>
      </c>
      <c r="E47" s="62" t="s">
        <v>800</v>
      </c>
      <c r="F47" s="66"/>
      <c r="G47" s="26"/>
      <c r="H47" s="25">
        <v>20</v>
      </c>
      <c r="I47" s="26">
        <v>0</v>
      </c>
      <c r="J47" s="104"/>
      <c r="K47" s="105"/>
      <c r="L47" s="51"/>
      <c r="M47" s="27"/>
      <c r="N47" s="25"/>
      <c r="O47" s="26"/>
      <c r="P47" s="25"/>
      <c r="Q47" s="26"/>
      <c r="R47" s="104"/>
      <c r="S47" s="105"/>
      <c r="T47" s="56"/>
      <c r="U47" s="26"/>
      <c r="V47" s="159"/>
      <c r="W47" s="159"/>
      <c r="X47" s="56"/>
      <c r="Y47" s="26"/>
      <c r="Z47" s="25"/>
      <c r="AA47" s="26"/>
      <c r="AB47" s="4">
        <f t="shared" si="2"/>
        <v>0</v>
      </c>
      <c r="AC47" s="3">
        <f t="shared" si="3"/>
        <v>0</v>
      </c>
      <c r="AD47" s="23">
        <f t="shared" si="4"/>
        <v>45</v>
      </c>
      <c r="AE47" s="86">
        <v>1</v>
      </c>
    </row>
    <row r="48" spans="1:31" ht="16.5">
      <c r="A48" s="62" t="s">
        <v>198</v>
      </c>
      <c r="B48" s="38">
        <v>2005</v>
      </c>
      <c r="C48" s="96" t="s">
        <v>1187</v>
      </c>
      <c r="D48" s="62" t="s">
        <v>1188</v>
      </c>
      <c r="E48" s="62" t="s">
        <v>198</v>
      </c>
      <c r="F48" s="66"/>
      <c r="G48" s="26"/>
      <c r="H48" s="25"/>
      <c r="I48" s="26"/>
      <c r="J48" s="104"/>
      <c r="K48" s="105"/>
      <c r="L48" s="51">
        <v>4</v>
      </c>
      <c r="M48" s="27">
        <v>0</v>
      </c>
      <c r="N48" s="25"/>
      <c r="O48" s="26"/>
      <c r="P48" s="25"/>
      <c r="Q48" s="26"/>
      <c r="R48" s="104"/>
      <c r="S48" s="105"/>
      <c r="T48" s="56"/>
      <c r="U48" s="26"/>
      <c r="V48" s="159"/>
      <c r="W48" s="159"/>
      <c r="X48" s="56"/>
      <c r="Y48" s="26"/>
      <c r="Z48" s="25"/>
      <c r="AA48" s="26"/>
      <c r="AB48" s="4">
        <f t="shared" si="2"/>
        <v>0</v>
      </c>
      <c r="AC48" s="3">
        <f t="shared" si="3"/>
        <v>0</v>
      </c>
      <c r="AD48" s="23">
        <f t="shared" si="4"/>
        <v>46</v>
      </c>
      <c r="AE48" s="86">
        <v>1</v>
      </c>
    </row>
    <row r="49" spans="1:31" ht="16.5">
      <c r="A49" s="62" t="s">
        <v>198</v>
      </c>
      <c r="B49" s="78">
        <v>2005</v>
      </c>
      <c r="C49" s="96" t="s">
        <v>1189</v>
      </c>
      <c r="D49" s="62" t="s">
        <v>293</v>
      </c>
      <c r="E49" s="62" t="s">
        <v>198</v>
      </c>
      <c r="F49" s="66"/>
      <c r="G49" s="26"/>
      <c r="H49" s="25"/>
      <c r="I49" s="26"/>
      <c r="J49" s="104"/>
      <c r="K49" s="105"/>
      <c r="L49" s="51">
        <v>4</v>
      </c>
      <c r="M49" s="27">
        <v>0</v>
      </c>
      <c r="N49" s="25"/>
      <c r="O49" s="26"/>
      <c r="P49" s="25"/>
      <c r="Q49" s="26"/>
      <c r="R49" s="104"/>
      <c r="S49" s="105"/>
      <c r="T49" s="56"/>
      <c r="U49" s="26"/>
      <c r="V49" s="159"/>
      <c r="W49" s="159"/>
      <c r="X49" s="56"/>
      <c r="Y49" s="26"/>
      <c r="Z49" s="25"/>
      <c r="AA49" s="26"/>
      <c r="AB49" s="4">
        <f t="shared" si="2"/>
        <v>0</v>
      </c>
      <c r="AC49" s="3">
        <f t="shared" si="3"/>
        <v>0</v>
      </c>
      <c r="AD49" s="23">
        <f t="shared" si="4"/>
        <v>47</v>
      </c>
      <c r="AE49" s="86">
        <v>1</v>
      </c>
    </row>
    <row r="50" spans="1:31" ht="16.5">
      <c r="A50" s="62"/>
      <c r="B50" s="80"/>
      <c r="C50" s="62"/>
      <c r="D50" s="62"/>
      <c r="E50" s="62"/>
      <c r="F50" s="66"/>
      <c r="G50" s="26"/>
      <c r="H50" s="25"/>
      <c r="I50" s="26"/>
      <c r="J50" s="104"/>
      <c r="K50" s="105"/>
      <c r="L50" s="51"/>
      <c r="M50" s="27"/>
      <c r="N50" s="25"/>
      <c r="O50" s="26"/>
      <c r="P50" s="25"/>
      <c r="Q50" s="26"/>
      <c r="R50" s="104"/>
      <c r="S50" s="105"/>
      <c r="T50" s="56"/>
      <c r="U50" s="26"/>
      <c r="V50" s="159"/>
      <c r="W50" s="159"/>
      <c r="X50" s="56"/>
      <c r="Y50" s="26"/>
      <c r="Z50" s="25"/>
      <c r="AA50" s="26"/>
      <c r="AB50" s="4">
        <f t="shared" si="2"/>
        <v>0</v>
      </c>
      <c r="AC50" s="3">
        <f t="shared" si="3"/>
        <v>0</v>
      </c>
      <c r="AD50" s="23">
        <f t="shared" si="4"/>
        <v>48</v>
      </c>
    </row>
    <row r="51" spans="1:31" ht="16.5">
      <c r="A51" s="62"/>
      <c r="B51" s="80"/>
      <c r="C51" s="62"/>
      <c r="D51" s="62"/>
      <c r="E51" s="62"/>
      <c r="F51" s="66"/>
      <c r="G51" s="26"/>
      <c r="H51" s="25"/>
      <c r="I51" s="26"/>
      <c r="J51" s="104"/>
      <c r="K51" s="105"/>
      <c r="L51" s="51"/>
      <c r="M51" s="27"/>
      <c r="N51" s="25"/>
      <c r="O51" s="26"/>
      <c r="P51" s="25"/>
      <c r="Q51" s="26"/>
      <c r="R51" s="104"/>
      <c r="S51" s="105"/>
      <c r="T51" s="56"/>
      <c r="U51" s="26"/>
      <c r="V51" s="159"/>
      <c r="W51" s="159"/>
      <c r="X51" s="56"/>
      <c r="Y51" s="26"/>
      <c r="Z51" s="25"/>
      <c r="AA51" s="26"/>
      <c r="AB51" s="4">
        <f t="shared" si="2"/>
        <v>0</v>
      </c>
      <c r="AC51" s="3">
        <f t="shared" si="3"/>
        <v>0</v>
      </c>
      <c r="AD51" s="23">
        <f t="shared" si="4"/>
        <v>49</v>
      </c>
    </row>
    <row r="52" spans="1:31" ht="16.5">
      <c r="A52" s="62"/>
      <c r="B52" s="80"/>
      <c r="C52" s="62"/>
      <c r="D52" s="62"/>
      <c r="E52" s="62"/>
      <c r="F52" s="66"/>
      <c r="G52" s="26"/>
      <c r="H52" s="25"/>
      <c r="I52" s="26"/>
      <c r="J52" s="104"/>
      <c r="K52" s="105"/>
      <c r="L52" s="51"/>
      <c r="M52" s="27"/>
      <c r="N52" s="25"/>
      <c r="O52" s="26"/>
      <c r="P52" s="25"/>
      <c r="Q52" s="26"/>
      <c r="R52" s="104"/>
      <c r="S52" s="105"/>
      <c r="T52" s="56"/>
      <c r="U52" s="26"/>
      <c r="V52" s="159"/>
      <c r="W52" s="159"/>
      <c r="X52" s="56"/>
      <c r="Y52" s="26"/>
      <c r="Z52" s="25"/>
      <c r="AA52" s="26"/>
      <c r="AB52" s="4">
        <f t="shared" si="2"/>
        <v>0</v>
      </c>
      <c r="AC52" s="3">
        <f t="shared" si="3"/>
        <v>0</v>
      </c>
      <c r="AD52" s="23">
        <f t="shared" si="4"/>
        <v>50</v>
      </c>
    </row>
    <row r="53" spans="1:31" ht="16.5">
      <c r="A53" s="62"/>
      <c r="B53" s="80"/>
      <c r="C53" s="62"/>
      <c r="D53" s="62"/>
      <c r="E53" s="62"/>
      <c r="F53" s="66"/>
      <c r="G53" s="26"/>
      <c r="H53" s="25"/>
      <c r="I53" s="26"/>
      <c r="J53" s="104"/>
      <c r="K53" s="105"/>
      <c r="L53" s="51"/>
      <c r="M53" s="27"/>
      <c r="N53" s="25"/>
      <c r="O53" s="26"/>
      <c r="P53" s="25"/>
      <c r="Q53" s="26"/>
      <c r="R53" s="104"/>
      <c r="S53" s="105"/>
      <c r="T53" s="56"/>
      <c r="U53" s="26"/>
      <c r="V53" s="159"/>
      <c r="W53" s="159"/>
      <c r="X53" s="56"/>
      <c r="Y53" s="26"/>
      <c r="Z53" s="25"/>
      <c r="AA53" s="26"/>
      <c r="AB53" s="4">
        <f t="shared" si="2"/>
        <v>0</v>
      </c>
      <c r="AC53" s="3">
        <f t="shared" si="3"/>
        <v>0</v>
      </c>
      <c r="AD53" s="23">
        <f t="shared" si="4"/>
        <v>51</v>
      </c>
    </row>
    <row r="54" spans="1:31" ht="16.5">
      <c r="A54" s="62"/>
      <c r="B54" s="80"/>
      <c r="C54" s="62"/>
      <c r="D54" s="62"/>
      <c r="E54" s="62"/>
      <c r="F54" s="66"/>
      <c r="G54" s="26"/>
      <c r="H54" s="25"/>
      <c r="I54" s="26"/>
      <c r="J54" s="104"/>
      <c r="K54" s="105"/>
      <c r="L54" s="51"/>
      <c r="M54" s="27"/>
      <c r="N54" s="25"/>
      <c r="O54" s="26"/>
      <c r="P54" s="25"/>
      <c r="Q54" s="26"/>
      <c r="R54" s="104"/>
      <c r="S54" s="105"/>
      <c r="T54" s="56"/>
      <c r="U54" s="26"/>
      <c r="V54" s="159"/>
      <c r="W54" s="159"/>
      <c r="X54" s="56"/>
      <c r="Y54" s="26"/>
      <c r="Z54" s="25"/>
      <c r="AA54" s="26"/>
      <c r="AB54" s="4">
        <f t="shared" si="2"/>
        <v>0</v>
      </c>
      <c r="AC54" s="3">
        <f t="shared" si="3"/>
        <v>0</v>
      </c>
      <c r="AD54" s="23">
        <f t="shared" si="4"/>
        <v>52</v>
      </c>
    </row>
    <row r="55" spans="1:31" ht="16.5">
      <c r="A55" s="62"/>
      <c r="B55" s="80"/>
      <c r="C55" s="62"/>
      <c r="D55" s="62"/>
      <c r="E55" s="62"/>
      <c r="F55" s="66"/>
      <c r="G55" s="26"/>
      <c r="H55" s="25"/>
      <c r="I55" s="26"/>
      <c r="J55" s="104"/>
      <c r="K55" s="105"/>
      <c r="L55" s="51"/>
      <c r="M55" s="27"/>
      <c r="N55" s="25"/>
      <c r="O55" s="26"/>
      <c r="P55" s="25"/>
      <c r="Q55" s="26"/>
      <c r="R55" s="104"/>
      <c r="S55" s="105"/>
      <c r="T55" s="56"/>
      <c r="U55" s="26"/>
      <c r="V55" s="159"/>
      <c r="W55" s="159"/>
      <c r="X55" s="56"/>
      <c r="Y55" s="26"/>
      <c r="Z55" s="25"/>
      <c r="AA55" s="26"/>
      <c r="AB55" s="4">
        <f t="shared" si="2"/>
        <v>0</v>
      </c>
      <c r="AC55" s="3">
        <f t="shared" si="3"/>
        <v>0</v>
      </c>
      <c r="AD55" s="23">
        <f t="shared" si="4"/>
        <v>53</v>
      </c>
    </row>
    <row r="56" spans="1:31" ht="16.5">
      <c r="A56" s="62"/>
      <c r="B56" s="80"/>
      <c r="C56" s="62"/>
      <c r="D56" s="62"/>
      <c r="E56" s="62"/>
      <c r="F56" s="66"/>
      <c r="G56" s="26"/>
      <c r="H56" s="25"/>
      <c r="I56" s="26"/>
      <c r="J56" s="104"/>
      <c r="K56" s="105"/>
      <c r="L56" s="51"/>
      <c r="M56" s="27"/>
      <c r="N56" s="25"/>
      <c r="O56" s="26"/>
      <c r="P56" s="25"/>
      <c r="Q56" s="26"/>
      <c r="R56" s="104"/>
      <c r="S56" s="105"/>
      <c r="T56" s="56"/>
      <c r="U56" s="26"/>
      <c r="V56" s="159"/>
      <c r="W56" s="159"/>
      <c r="X56" s="56"/>
      <c r="Y56" s="26"/>
      <c r="Z56" s="25"/>
      <c r="AA56" s="26"/>
      <c r="AB56" s="4">
        <f t="shared" si="2"/>
        <v>0</v>
      </c>
      <c r="AC56" s="3">
        <f t="shared" si="3"/>
        <v>0</v>
      </c>
      <c r="AD56" s="23">
        <f t="shared" si="4"/>
        <v>54</v>
      </c>
    </row>
    <row r="57" spans="1:31" ht="16.5">
      <c r="A57" s="62"/>
      <c r="B57" s="80"/>
      <c r="C57" s="62"/>
      <c r="D57" s="62"/>
      <c r="E57" s="62"/>
      <c r="F57" s="66"/>
      <c r="G57" s="26"/>
      <c r="H57" s="25"/>
      <c r="I57" s="26"/>
      <c r="J57" s="104"/>
      <c r="K57" s="105"/>
      <c r="L57" s="51"/>
      <c r="M57" s="27"/>
      <c r="N57" s="25"/>
      <c r="O57" s="26"/>
      <c r="P57" s="25"/>
      <c r="Q57" s="26"/>
      <c r="R57" s="104"/>
      <c r="S57" s="105"/>
      <c r="T57" s="56"/>
      <c r="U57" s="26"/>
      <c r="V57" s="159"/>
      <c r="W57" s="159"/>
      <c r="X57" s="56"/>
      <c r="Y57" s="26"/>
      <c r="Z57" s="25"/>
      <c r="AA57" s="26"/>
      <c r="AB57" s="4">
        <f t="shared" si="2"/>
        <v>0</v>
      </c>
      <c r="AC57" s="3">
        <f t="shared" si="3"/>
        <v>0</v>
      </c>
      <c r="AD57" s="23">
        <f t="shared" si="4"/>
        <v>55</v>
      </c>
    </row>
    <row r="58" spans="1:31" ht="16.5">
      <c r="A58" s="62"/>
      <c r="B58" s="80"/>
      <c r="C58" s="62"/>
      <c r="D58" s="62"/>
      <c r="E58" s="62"/>
      <c r="F58" s="66"/>
      <c r="G58" s="26"/>
      <c r="H58" s="25"/>
      <c r="I58" s="26"/>
      <c r="J58" s="104"/>
      <c r="K58" s="105"/>
      <c r="L58" s="51"/>
      <c r="M58" s="27"/>
      <c r="N58" s="25"/>
      <c r="O58" s="26"/>
      <c r="P58" s="25"/>
      <c r="Q58" s="26"/>
      <c r="R58" s="104"/>
      <c r="S58" s="105"/>
      <c r="T58" s="56"/>
      <c r="U58" s="26"/>
      <c r="V58" s="159"/>
      <c r="W58" s="159"/>
      <c r="X58" s="56"/>
      <c r="Y58" s="26"/>
      <c r="Z58" s="25"/>
      <c r="AA58" s="26"/>
      <c r="AB58" s="4">
        <f t="shared" si="2"/>
        <v>0</v>
      </c>
      <c r="AC58" s="3">
        <f t="shared" si="3"/>
        <v>0</v>
      </c>
      <c r="AD58" s="23">
        <f t="shared" si="4"/>
        <v>56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E38 D39:D41 E31:E35 E42:E43 C26:E31 D31:D37 C31:C35 D46:D58 C3:E10">
    <cfRule type="expression" dxfId="343" priority="147" stopIfTrue="1">
      <formula>$I3="F"</formula>
    </cfRule>
    <cfRule type="expression" dxfId="342" priority="148" stopIfTrue="1">
      <formula>$I3="M"</formula>
    </cfRule>
  </conditionalFormatting>
  <conditionalFormatting sqref="E38 D39:D41 E31:E35 E42:E43 C26:E31 D31:D37 C31:C35 D46:D58 C3:E10">
    <cfRule type="expression" dxfId="341" priority="141" stopIfTrue="1">
      <formula>$J3="F"</formula>
    </cfRule>
    <cfRule type="expression" dxfId="340" priority="142" stopIfTrue="1">
      <formula>$J3="M"</formula>
    </cfRule>
  </conditionalFormatting>
  <conditionalFormatting sqref="C3:E3">
    <cfRule type="expression" dxfId="339" priority="129" stopIfTrue="1">
      <formula>$I3="F"</formula>
    </cfRule>
    <cfRule type="expression" dxfId="338" priority="130" stopIfTrue="1">
      <formula>$I3="M"</formula>
    </cfRule>
  </conditionalFormatting>
  <conditionalFormatting sqref="C3">
    <cfRule type="expression" dxfId="337" priority="127" stopIfTrue="1">
      <formula>$J3="F"</formula>
    </cfRule>
    <cfRule type="expression" dxfId="336" priority="128" stopIfTrue="1">
      <formula>$J3="M"</formula>
    </cfRule>
  </conditionalFormatting>
  <conditionalFormatting sqref="C3:E3">
    <cfRule type="expression" dxfId="335" priority="125" stopIfTrue="1">
      <formula>$J3="F"</formula>
    </cfRule>
    <cfRule type="expression" dxfId="334" priority="126" stopIfTrue="1">
      <formula>$J3="M"</formula>
    </cfRule>
  </conditionalFormatting>
  <conditionalFormatting sqref="C11:D24">
    <cfRule type="expression" dxfId="333" priority="123" stopIfTrue="1">
      <formula>$I11="F"</formula>
    </cfRule>
    <cfRule type="expression" dxfId="332" priority="124" stopIfTrue="1">
      <formula>$I11="M"</formula>
    </cfRule>
  </conditionalFormatting>
  <conditionalFormatting sqref="C11:D24">
    <cfRule type="expression" dxfId="331" priority="121" stopIfTrue="1">
      <formula>$I11="F"</formula>
    </cfRule>
    <cfRule type="expression" dxfId="330" priority="122" stopIfTrue="1">
      <formula>$I11="M"</formula>
    </cfRule>
  </conditionalFormatting>
  <conditionalFormatting sqref="C11:D24">
    <cfRule type="expression" dxfId="329" priority="119" stopIfTrue="1">
      <formula>$I11="F"</formula>
    </cfRule>
    <cfRule type="expression" dxfId="328" priority="120" stopIfTrue="1">
      <formula>$I11="M"</formula>
    </cfRule>
  </conditionalFormatting>
  <conditionalFormatting sqref="C11:C24">
    <cfRule type="expression" dxfId="327" priority="117" stopIfTrue="1">
      <formula>$J11="F"</formula>
    </cfRule>
    <cfRule type="expression" dxfId="326" priority="118" stopIfTrue="1">
      <formula>$J11="M"</formula>
    </cfRule>
  </conditionalFormatting>
  <conditionalFormatting sqref="C11:D24">
    <cfRule type="expression" dxfId="325" priority="115" stopIfTrue="1">
      <formula>$J11="F"</formula>
    </cfRule>
    <cfRule type="expression" dxfId="324" priority="116" stopIfTrue="1">
      <formula>$J11="M"</formula>
    </cfRule>
  </conditionalFormatting>
  <conditionalFormatting sqref="C11:C24">
    <cfRule type="expression" dxfId="323" priority="113" stopIfTrue="1">
      <formula>$J11="F"</formula>
    </cfRule>
    <cfRule type="expression" dxfId="322" priority="114" stopIfTrue="1">
      <formula>$J11="M"</formula>
    </cfRule>
  </conditionalFormatting>
  <conditionalFormatting sqref="C11:D24">
    <cfRule type="expression" dxfId="321" priority="111" stopIfTrue="1">
      <formula>$J11="F"</formula>
    </cfRule>
    <cfRule type="expression" dxfId="320" priority="112" stopIfTrue="1">
      <formula>$J11="M"</formula>
    </cfRule>
  </conditionalFormatting>
  <conditionalFormatting sqref="E11:E24">
    <cfRule type="expression" dxfId="319" priority="109" stopIfTrue="1">
      <formula>$I11="F"</formula>
    </cfRule>
    <cfRule type="expression" dxfId="318" priority="110" stopIfTrue="1">
      <formula>$I11="M"</formula>
    </cfRule>
  </conditionalFormatting>
  <conditionalFormatting sqref="E11:E24">
    <cfRule type="expression" dxfId="317" priority="107" stopIfTrue="1">
      <formula>$I11="F"</formula>
    </cfRule>
    <cfRule type="expression" dxfId="316" priority="108" stopIfTrue="1">
      <formula>$I11="M"</formula>
    </cfRule>
  </conditionalFormatting>
  <conditionalFormatting sqref="E11:E24">
    <cfRule type="expression" dxfId="315" priority="105" stopIfTrue="1">
      <formula>$I11="F"</formula>
    </cfRule>
    <cfRule type="expression" dxfId="314" priority="106" stopIfTrue="1">
      <formula>$I11="M"</formula>
    </cfRule>
  </conditionalFormatting>
  <conditionalFormatting sqref="E11:E24">
    <cfRule type="expression" dxfId="313" priority="103" stopIfTrue="1">
      <formula>$J11="F"</formula>
    </cfRule>
    <cfRule type="expression" dxfId="312" priority="104" stopIfTrue="1">
      <formula>$J11="M"</formula>
    </cfRule>
  </conditionalFormatting>
  <conditionalFormatting sqref="E11:E24">
    <cfRule type="expression" dxfId="311" priority="101" stopIfTrue="1">
      <formula>$J11="F"</formula>
    </cfRule>
    <cfRule type="expression" dxfId="310" priority="102" stopIfTrue="1">
      <formula>$J11="M"</formula>
    </cfRule>
  </conditionalFormatting>
  <conditionalFormatting sqref="C11:E17">
    <cfRule type="expression" dxfId="309" priority="99" stopIfTrue="1">
      <formula>$I11="F"</formula>
    </cfRule>
    <cfRule type="expression" dxfId="308" priority="100" stopIfTrue="1">
      <formula>$I11="M"</formula>
    </cfRule>
  </conditionalFormatting>
  <conditionalFormatting sqref="C11:C17">
    <cfRule type="expression" dxfId="307" priority="97" stopIfTrue="1">
      <formula>$J11="F"</formula>
    </cfRule>
    <cfRule type="expression" dxfId="306" priority="98" stopIfTrue="1">
      <formula>$J11="M"</formula>
    </cfRule>
  </conditionalFormatting>
  <conditionalFormatting sqref="C11:E17">
    <cfRule type="expression" dxfId="305" priority="95" stopIfTrue="1">
      <formula>$J11="F"</formula>
    </cfRule>
    <cfRule type="expression" dxfId="304" priority="96" stopIfTrue="1">
      <formula>$J11="M"</formula>
    </cfRule>
  </conditionalFormatting>
  <conditionalFormatting sqref="C25:D25">
    <cfRule type="expression" dxfId="303" priority="93" stopIfTrue="1">
      <formula>$I25="F"</formula>
    </cfRule>
    <cfRule type="expression" dxfId="302" priority="94" stopIfTrue="1">
      <formula>$I25="M"</formula>
    </cfRule>
  </conditionalFormatting>
  <conditionalFormatting sqref="C25:D25">
    <cfRule type="expression" dxfId="301" priority="91" stopIfTrue="1">
      <formula>$I25="F"</formula>
    </cfRule>
    <cfRule type="expression" dxfId="300" priority="92" stopIfTrue="1">
      <formula>$I25="M"</formula>
    </cfRule>
  </conditionalFormatting>
  <conditionalFormatting sqref="C25:D25">
    <cfRule type="expression" dxfId="299" priority="89" stopIfTrue="1">
      <formula>$I25="F"</formula>
    </cfRule>
    <cfRule type="expression" dxfId="298" priority="90" stopIfTrue="1">
      <formula>$I25="M"</formula>
    </cfRule>
  </conditionalFormatting>
  <conditionalFormatting sqref="C25">
    <cfRule type="expression" dxfId="297" priority="87" stopIfTrue="1">
      <formula>$J25="F"</formula>
    </cfRule>
    <cfRule type="expression" dxfId="296" priority="88" stopIfTrue="1">
      <formula>$J25="M"</formula>
    </cfRule>
  </conditionalFormatting>
  <conditionalFormatting sqref="C25:D25">
    <cfRule type="expression" dxfId="295" priority="85" stopIfTrue="1">
      <formula>$J25="F"</formula>
    </cfRule>
    <cfRule type="expression" dxfId="294" priority="86" stopIfTrue="1">
      <formula>$J25="M"</formula>
    </cfRule>
  </conditionalFormatting>
  <conditionalFormatting sqref="C25">
    <cfRule type="expression" dxfId="293" priority="83" stopIfTrue="1">
      <formula>$J25="F"</formula>
    </cfRule>
    <cfRule type="expression" dxfId="292" priority="84" stopIfTrue="1">
      <formula>$J25="M"</formula>
    </cfRule>
  </conditionalFormatting>
  <conditionalFormatting sqref="C25:D25">
    <cfRule type="expression" dxfId="291" priority="81" stopIfTrue="1">
      <formula>$J25="F"</formula>
    </cfRule>
    <cfRule type="expression" dxfId="290" priority="82" stopIfTrue="1">
      <formula>$J25="M"</formula>
    </cfRule>
  </conditionalFormatting>
  <conditionalFormatting sqref="E25">
    <cfRule type="expression" dxfId="289" priority="79" stopIfTrue="1">
      <formula>$I25="F"</formula>
    </cfRule>
    <cfRule type="expression" dxfId="288" priority="80" stopIfTrue="1">
      <formula>$I25="M"</formula>
    </cfRule>
  </conditionalFormatting>
  <conditionalFormatting sqref="E25">
    <cfRule type="expression" dxfId="287" priority="77" stopIfTrue="1">
      <formula>$I25="F"</formula>
    </cfRule>
    <cfRule type="expression" dxfId="286" priority="78" stopIfTrue="1">
      <formula>$I25="M"</formula>
    </cfRule>
  </conditionalFormatting>
  <conditionalFormatting sqref="E25">
    <cfRule type="expression" dxfId="285" priority="75" stopIfTrue="1">
      <formula>$I25="F"</formula>
    </cfRule>
    <cfRule type="expression" dxfId="284" priority="76" stopIfTrue="1">
      <formula>$I25="M"</formula>
    </cfRule>
  </conditionalFormatting>
  <conditionalFormatting sqref="E25">
    <cfRule type="expression" dxfId="283" priority="73" stopIfTrue="1">
      <formula>$J25="F"</formula>
    </cfRule>
    <cfRule type="expression" dxfId="282" priority="74" stopIfTrue="1">
      <formula>$J25="M"</formula>
    </cfRule>
  </conditionalFormatting>
  <conditionalFormatting sqref="E25">
    <cfRule type="expression" dxfId="281" priority="71" stopIfTrue="1">
      <formula>$J25="F"</formula>
    </cfRule>
    <cfRule type="expression" dxfId="280" priority="72" stopIfTrue="1">
      <formula>$J25="M"</formula>
    </cfRule>
  </conditionalFormatting>
  <conditionalFormatting sqref="C25:E25">
    <cfRule type="expression" dxfId="279" priority="69" stopIfTrue="1">
      <formula>$I25="F"</formula>
    </cfRule>
    <cfRule type="expression" dxfId="278" priority="70" stopIfTrue="1">
      <formula>$I25="M"</formula>
    </cfRule>
  </conditionalFormatting>
  <conditionalFormatting sqref="C25">
    <cfRule type="expression" dxfId="277" priority="67" stopIfTrue="1">
      <formula>$J25="F"</formula>
    </cfRule>
    <cfRule type="expression" dxfId="276" priority="68" stopIfTrue="1">
      <formula>$J25="M"</formula>
    </cfRule>
  </conditionalFormatting>
  <conditionalFormatting sqref="C25:E25">
    <cfRule type="expression" dxfId="275" priority="65" stopIfTrue="1">
      <formula>$J25="F"</formula>
    </cfRule>
    <cfRule type="expression" dxfId="274" priority="66" stopIfTrue="1">
      <formula>$J25="M"</formula>
    </cfRule>
  </conditionalFormatting>
  <conditionalFormatting sqref="C26:D26">
    <cfRule type="expression" dxfId="273" priority="33" stopIfTrue="1">
      <formula>$I26="F"</formula>
    </cfRule>
    <cfRule type="expression" dxfId="272" priority="34" stopIfTrue="1">
      <formula>$I26="M"</formula>
    </cfRule>
  </conditionalFormatting>
  <conditionalFormatting sqref="C26:D26">
    <cfRule type="expression" dxfId="271" priority="31" stopIfTrue="1">
      <formula>$I26="F"</formula>
    </cfRule>
    <cfRule type="expression" dxfId="270" priority="32" stopIfTrue="1">
      <formula>$I26="M"</formula>
    </cfRule>
  </conditionalFormatting>
  <conditionalFormatting sqref="C26:D26">
    <cfRule type="expression" dxfId="269" priority="29" stopIfTrue="1">
      <formula>$I26="F"</formula>
    </cfRule>
    <cfRule type="expression" dxfId="268" priority="30" stopIfTrue="1">
      <formula>$I26="M"</formula>
    </cfRule>
  </conditionalFormatting>
  <conditionalFormatting sqref="C26">
    <cfRule type="expression" dxfId="267" priority="27" stopIfTrue="1">
      <formula>$J26="F"</formula>
    </cfRule>
    <cfRule type="expression" dxfId="266" priority="28" stopIfTrue="1">
      <formula>$J26="M"</formula>
    </cfRule>
  </conditionalFormatting>
  <conditionalFormatting sqref="C26:D26">
    <cfRule type="expression" dxfId="265" priority="25" stopIfTrue="1">
      <formula>$J26="F"</formula>
    </cfRule>
    <cfRule type="expression" dxfId="264" priority="26" stopIfTrue="1">
      <formula>$J26="M"</formula>
    </cfRule>
  </conditionalFormatting>
  <conditionalFormatting sqref="E26">
    <cfRule type="expression" dxfId="263" priority="23" stopIfTrue="1">
      <formula>$I26="F"</formula>
    </cfRule>
    <cfRule type="expression" dxfId="262" priority="24" stopIfTrue="1">
      <formula>$I26="M"</formula>
    </cfRule>
  </conditionalFormatting>
  <conditionalFormatting sqref="E26">
    <cfRule type="expression" dxfId="261" priority="21" stopIfTrue="1">
      <formula>$I26="F"</formula>
    </cfRule>
    <cfRule type="expression" dxfId="260" priority="22" stopIfTrue="1">
      <formula>$I26="M"</formula>
    </cfRule>
  </conditionalFormatting>
  <conditionalFormatting sqref="E26">
    <cfRule type="expression" dxfId="259" priority="19" stopIfTrue="1">
      <formula>$I26="F"</formula>
    </cfRule>
    <cfRule type="expression" dxfId="258" priority="20" stopIfTrue="1">
      <formula>$I26="M"</formula>
    </cfRule>
  </conditionalFormatting>
  <conditionalFormatting sqref="E26">
    <cfRule type="expression" dxfId="257" priority="17" stopIfTrue="1">
      <formula>$J26="F"</formula>
    </cfRule>
    <cfRule type="expression" dxfId="256" priority="18" stopIfTrue="1">
      <formula>$J26="M"</formula>
    </cfRule>
  </conditionalFormatting>
  <conditionalFormatting sqref="C26:E26">
    <cfRule type="expression" dxfId="255" priority="15" stopIfTrue="1">
      <formula>$I26="F"</formula>
    </cfRule>
    <cfRule type="expression" dxfId="254" priority="16" stopIfTrue="1">
      <formula>$I26="M"</formula>
    </cfRule>
  </conditionalFormatting>
  <conditionalFormatting sqref="C26">
    <cfRule type="expression" dxfId="253" priority="13" stopIfTrue="1">
      <formula>$J26="F"</formula>
    </cfRule>
    <cfRule type="expression" dxfId="252" priority="14" stopIfTrue="1">
      <formula>$J26="M"</formula>
    </cfRule>
  </conditionalFormatting>
  <conditionalFormatting sqref="C26:E26">
    <cfRule type="expression" dxfId="251" priority="11" stopIfTrue="1">
      <formula>$J26="F"</formula>
    </cfRule>
    <cfRule type="expression" dxfId="250" priority="12" stopIfTrue="1">
      <formula>$J26="M"</formula>
    </cfRule>
  </conditionalFormatting>
  <conditionalFormatting sqref="A36:A58">
    <cfRule type="expression" dxfId="249" priority="9" stopIfTrue="1">
      <formula>$I36="F"</formula>
    </cfRule>
    <cfRule type="expression" dxfId="248" priority="10" stopIfTrue="1">
      <formula>$I36="M"</formula>
    </cfRule>
  </conditionalFormatting>
  <conditionalFormatting sqref="A36:A58">
    <cfRule type="expression" dxfId="247" priority="7" stopIfTrue="1">
      <formula>$I36="F"</formula>
    </cfRule>
    <cfRule type="expression" dxfId="246" priority="8" stopIfTrue="1">
      <formula>$I36="M"</formula>
    </cfRule>
  </conditionalFormatting>
  <conditionalFormatting sqref="A36:A58">
    <cfRule type="expression" dxfId="245" priority="5" stopIfTrue="1">
      <formula>$I36="F"</formula>
    </cfRule>
    <cfRule type="expression" dxfId="244" priority="6" stopIfTrue="1">
      <formula>$I36="M"</formula>
    </cfRule>
  </conditionalFormatting>
  <conditionalFormatting sqref="A36:A58">
    <cfRule type="expression" dxfId="243" priority="3" stopIfTrue="1">
      <formula>$J36="F"</formula>
    </cfRule>
    <cfRule type="expression" dxfId="242" priority="4" stopIfTrue="1">
      <formula>$J36="M"</formula>
    </cfRule>
  </conditionalFormatting>
  <conditionalFormatting sqref="A36:A58">
    <cfRule type="expression" dxfId="241" priority="1" stopIfTrue="1">
      <formula>$J36="F"</formula>
    </cfRule>
    <cfRule type="expression" dxfId="240" priority="2" stopIfTrue="1">
      <formula>$J36="M"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7"/>
  <sheetViews>
    <sheetView topLeftCell="B1" zoomScale="90" zoomScaleNormal="90" workbookViewId="0">
      <pane ySplit="2" topLeftCell="A3" activePane="bottomLeft" state="frozen"/>
      <selection pane="bottomLeft" activeCell="B16" sqref="A16:IV16"/>
    </sheetView>
  </sheetViews>
  <sheetFormatPr baseColWidth="10" defaultRowHeight="15"/>
  <cols>
    <col min="1" max="1" width="24.7109375" bestFit="1" customWidth="1"/>
    <col min="2" max="2" width="14" bestFit="1" customWidth="1"/>
    <col min="3" max="3" width="18.28515625" customWidth="1"/>
    <col min="4" max="4" width="11.42578125" bestFit="1" customWidth="1"/>
    <col min="5" max="5" width="29.57031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style="106" bestFit="1" customWidth="1"/>
    <col min="11" max="11" width="7.28515625" style="106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bestFit="1" customWidth="1"/>
    <col min="17" max="17" width="7.28515625" bestFit="1" customWidth="1"/>
    <col min="18" max="18" width="4.140625" style="106" bestFit="1" customWidth="1"/>
    <col min="19" max="19" width="7.28515625" style="106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30" max="30" width="12" bestFit="1" customWidth="1"/>
  </cols>
  <sheetData>
    <row r="1" spans="1:31" ht="15" customHeight="1">
      <c r="B1" t="s">
        <v>457</v>
      </c>
      <c r="C1" s="190" t="s">
        <v>216</v>
      </c>
      <c r="D1" s="190"/>
      <c r="E1" s="191"/>
      <c r="F1" s="192">
        <v>42330</v>
      </c>
      <c r="G1" s="193"/>
      <c r="H1" s="192">
        <v>42344</v>
      </c>
      <c r="I1" s="193"/>
      <c r="J1" s="202">
        <v>42400</v>
      </c>
      <c r="K1" s="203"/>
      <c r="L1" s="196">
        <v>42428</v>
      </c>
      <c r="M1" s="197"/>
      <c r="N1" s="192">
        <v>42456</v>
      </c>
      <c r="O1" s="193"/>
      <c r="P1" s="192">
        <v>42495</v>
      </c>
      <c r="Q1" s="192"/>
      <c r="R1" s="194">
        <v>42505</v>
      </c>
      <c r="S1" s="194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217</v>
      </c>
    </row>
    <row r="2" spans="1:31" ht="33">
      <c r="A2" s="64" t="s">
        <v>226</v>
      </c>
      <c r="B2" s="64" t="s">
        <v>227</v>
      </c>
      <c r="C2" s="36" t="s">
        <v>0</v>
      </c>
      <c r="D2" s="36" t="s">
        <v>1</v>
      </c>
      <c r="E2" s="37" t="s">
        <v>2</v>
      </c>
      <c r="F2" s="68" t="s">
        <v>8</v>
      </c>
      <c r="G2" s="1" t="s">
        <v>153</v>
      </c>
      <c r="H2" s="2" t="s">
        <v>8</v>
      </c>
      <c r="I2" s="1" t="s">
        <v>153</v>
      </c>
      <c r="J2" s="102" t="s">
        <v>8</v>
      </c>
      <c r="K2" s="103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2" t="s">
        <v>8</v>
      </c>
      <c r="Q2" s="3" t="s">
        <v>153</v>
      </c>
      <c r="R2" s="102" t="s">
        <v>8</v>
      </c>
      <c r="S2" s="103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534</v>
      </c>
      <c r="B3" s="65">
        <v>38400</v>
      </c>
      <c r="C3" s="62" t="s">
        <v>498</v>
      </c>
      <c r="D3" s="62" t="s">
        <v>499</v>
      </c>
      <c r="E3" s="62" t="s">
        <v>246</v>
      </c>
      <c r="F3" s="66">
        <v>4</v>
      </c>
      <c r="G3" s="26">
        <v>55</v>
      </c>
      <c r="H3" s="25">
        <v>11</v>
      </c>
      <c r="I3" s="143">
        <v>40</v>
      </c>
      <c r="J3" s="104"/>
      <c r="K3" s="105"/>
      <c r="L3" s="51">
        <v>1</v>
      </c>
      <c r="M3" s="27">
        <v>100</v>
      </c>
      <c r="N3" s="25">
        <v>1</v>
      </c>
      <c r="O3" s="26">
        <v>100</v>
      </c>
      <c r="P3" s="25">
        <v>1</v>
      </c>
      <c r="Q3" s="26">
        <v>100</v>
      </c>
      <c r="R3" s="104"/>
      <c r="S3" s="105"/>
      <c r="T3" s="56">
        <v>1</v>
      </c>
      <c r="U3" s="26">
        <v>100</v>
      </c>
      <c r="V3" s="159"/>
      <c r="W3" s="159"/>
      <c r="X3" s="56">
        <v>1</v>
      </c>
      <c r="Y3" s="26">
        <v>100</v>
      </c>
      <c r="Z3" s="25"/>
      <c r="AA3" s="26"/>
      <c r="AB3" s="4">
        <f>G3+I3+K3+M3+O3+Q3+S3+AA3+U3+W3+Y3-I3</f>
        <v>555</v>
      </c>
      <c r="AC3" s="3">
        <f t="shared" ref="AC3:AC34" si="0">G3+I3+K3+M3+O3+Q3+S3+AA3+U3+W3+Y3</f>
        <v>595</v>
      </c>
      <c r="AD3" s="23">
        <v>1</v>
      </c>
      <c r="AE3" s="138">
        <v>7</v>
      </c>
    </row>
    <row r="4" spans="1:31" ht="16.5">
      <c r="A4" s="62" t="s">
        <v>535</v>
      </c>
      <c r="B4" s="65">
        <v>38602</v>
      </c>
      <c r="C4" s="62" t="s">
        <v>500</v>
      </c>
      <c r="D4" s="62" t="s">
        <v>501</v>
      </c>
      <c r="E4" s="62" t="s">
        <v>246</v>
      </c>
      <c r="F4" s="66">
        <v>4</v>
      </c>
      <c r="G4" s="26">
        <v>55</v>
      </c>
      <c r="H4" s="25">
        <v>8</v>
      </c>
      <c r="I4" s="26">
        <v>44</v>
      </c>
      <c r="J4" s="104"/>
      <c r="K4" s="105"/>
      <c r="L4" s="51">
        <v>1</v>
      </c>
      <c r="M4" s="27">
        <v>100</v>
      </c>
      <c r="N4" s="25"/>
      <c r="O4" s="26"/>
      <c r="P4" s="25">
        <v>3</v>
      </c>
      <c r="Q4" s="26">
        <v>65</v>
      </c>
      <c r="R4" s="104"/>
      <c r="S4" s="105"/>
      <c r="T4" s="56">
        <v>3</v>
      </c>
      <c r="U4" s="26">
        <v>80</v>
      </c>
      <c r="V4" s="159"/>
      <c r="W4" s="159"/>
      <c r="X4" s="56">
        <v>2</v>
      </c>
      <c r="Y4" s="26">
        <v>80</v>
      </c>
      <c r="Z4" s="25"/>
      <c r="AA4" s="26"/>
      <c r="AB4" s="4">
        <f>G4+I4+K4+M4+O4+Q4+S4+AA4+U4+W4+Y4</f>
        <v>424</v>
      </c>
      <c r="AC4" s="3">
        <f t="shared" si="0"/>
        <v>424</v>
      </c>
      <c r="AD4" s="23">
        <f t="shared" ref="AD4:AD35" si="1">AD3+1</f>
        <v>2</v>
      </c>
      <c r="AE4" s="138">
        <v>6</v>
      </c>
    </row>
    <row r="5" spans="1:31" ht="16.5">
      <c r="A5" s="62" t="s">
        <v>539</v>
      </c>
      <c r="B5" s="65">
        <v>38717</v>
      </c>
      <c r="C5" s="62" t="s">
        <v>60</v>
      </c>
      <c r="D5" s="62" t="s">
        <v>505</v>
      </c>
      <c r="E5" s="62" t="s">
        <v>371</v>
      </c>
      <c r="F5" s="66">
        <v>7</v>
      </c>
      <c r="G5" s="143">
        <v>44</v>
      </c>
      <c r="H5" s="25">
        <v>6</v>
      </c>
      <c r="I5" s="26">
        <v>50</v>
      </c>
      <c r="J5" s="104"/>
      <c r="K5" s="105"/>
      <c r="L5" s="51">
        <v>3</v>
      </c>
      <c r="M5" s="27">
        <v>65</v>
      </c>
      <c r="N5" s="25">
        <v>3</v>
      </c>
      <c r="O5" s="26">
        <v>65</v>
      </c>
      <c r="P5" s="25">
        <v>2</v>
      </c>
      <c r="Q5" s="26">
        <v>80</v>
      </c>
      <c r="R5" s="104"/>
      <c r="S5" s="105"/>
      <c r="T5" s="56">
        <v>6</v>
      </c>
      <c r="U5" s="26">
        <v>50</v>
      </c>
      <c r="V5" s="159"/>
      <c r="W5" s="159"/>
      <c r="X5" s="56">
        <v>3</v>
      </c>
      <c r="Y5" s="26">
        <v>65</v>
      </c>
      <c r="Z5" s="25"/>
      <c r="AA5" s="26"/>
      <c r="AB5" s="4">
        <f>G5+I5+K5+M5+O5+Q5+S5+AA5+U5+W5+Y5-G5</f>
        <v>375</v>
      </c>
      <c r="AC5" s="3">
        <f t="shared" si="0"/>
        <v>419</v>
      </c>
      <c r="AD5" s="23">
        <f t="shared" si="1"/>
        <v>3</v>
      </c>
      <c r="AE5" s="138">
        <v>7</v>
      </c>
    </row>
    <row r="6" spans="1:31" ht="16.5">
      <c r="A6" s="62" t="s">
        <v>413</v>
      </c>
      <c r="B6" s="65">
        <v>38857</v>
      </c>
      <c r="C6" s="62" t="s">
        <v>100</v>
      </c>
      <c r="D6" s="62" t="s">
        <v>375</v>
      </c>
      <c r="E6" s="62" t="s">
        <v>241</v>
      </c>
      <c r="F6" s="66">
        <v>1</v>
      </c>
      <c r="G6" s="26">
        <v>100</v>
      </c>
      <c r="H6" s="25">
        <v>1</v>
      </c>
      <c r="I6" s="26">
        <v>100</v>
      </c>
      <c r="J6" s="104"/>
      <c r="K6" s="105"/>
      <c r="L6" s="51">
        <v>20</v>
      </c>
      <c r="M6" s="142">
        <v>25</v>
      </c>
      <c r="N6" s="25">
        <v>12</v>
      </c>
      <c r="O6" s="26">
        <v>34</v>
      </c>
      <c r="P6" s="25">
        <v>18</v>
      </c>
      <c r="Q6" s="26">
        <v>28</v>
      </c>
      <c r="R6" s="104"/>
      <c r="S6" s="105"/>
      <c r="T6" s="56">
        <v>12</v>
      </c>
      <c r="U6" s="26">
        <v>36</v>
      </c>
      <c r="V6" s="159"/>
      <c r="W6" s="159"/>
      <c r="X6" s="56">
        <v>18</v>
      </c>
      <c r="Y6" s="26">
        <v>27</v>
      </c>
      <c r="Z6" s="25"/>
      <c r="AA6" s="26"/>
      <c r="AB6" s="4">
        <f>G6+I6+K6+M6+O6+Q6+S6+AA6+U6+W6+Y6-M6</f>
        <v>325</v>
      </c>
      <c r="AC6" s="3">
        <f t="shared" si="0"/>
        <v>350</v>
      </c>
      <c r="AD6" s="23">
        <f t="shared" si="1"/>
        <v>4</v>
      </c>
      <c r="AE6" s="138">
        <v>7</v>
      </c>
    </row>
    <row r="7" spans="1:31" ht="16.5">
      <c r="A7" s="62" t="s">
        <v>472</v>
      </c>
      <c r="B7" s="65">
        <v>38499</v>
      </c>
      <c r="C7" s="62" t="s">
        <v>36</v>
      </c>
      <c r="D7" s="62" t="s">
        <v>63</v>
      </c>
      <c r="E7" s="62" t="s">
        <v>328</v>
      </c>
      <c r="F7" s="66">
        <v>9</v>
      </c>
      <c r="G7" s="26">
        <v>40</v>
      </c>
      <c r="H7" s="25">
        <v>7</v>
      </c>
      <c r="I7" s="26">
        <v>46</v>
      </c>
      <c r="J7" s="104"/>
      <c r="K7" s="105"/>
      <c r="L7" s="51"/>
      <c r="M7" s="27"/>
      <c r="N7" s="25">
        <v>4</v>
      </c>
      <c r="O7" s="26">
        <v>55</v>
      </c>
      <c r="P7" s="25">
        <v>5</v>
      </c>
      <c r="Q7" s="26">
        <v>55</v>
      </c>
      <c r="R7" s="104"/>
      <c r="S7" s="105"/>
      <c r="T7" s="56">
        <v>4</v>
      </c>
      <c r="U7" s="26">
        <v>65</v>
      </c>
      <c r="V7" s="159"/>
      <c r="W7" s="159"/>
      <c r="X7" s="56">
        <v>4</v>
      </c>
      <c r="Y7" s="26">
        <v>55</v>
      </c>
      <c r="Z7" s="25"/>
      <c r="AA7" s="26"/>
      <c r="AB7" s="4">
        <f>G7+I7+K7+M7+O7+Q7+S7+AA7+U7+W7+Y7</f>
        <v>316</v>
      </c>
      <c r="AC7" s="3">
        <f t="shared" si="0"/>
        <v>316</v>
      </c>
      <c r="AD7" s="23">
        <f t="shared" si="1"/>
        <v>5</v>
      </c>
      <c r="AE7" s="138">
        <v>6</v>
      </c>
    </row>
    <row r="8" spans="1:31" ht="16.5">
      <c r="A8" s="62" t="s">
        <v>414</v>
      </c>
      <c r="B8" s="65">
        <v>39023</v>
      </c>
      <c r="C8" s="62" t="s">
        <v>101</v>
      </c>
      <c r="D8" s="62" t="s">
        <v>249</v>
      </c>
      <c r="E8" s="62" t="s">
        <v>241</v>
      </c>
      <c r="F8" s="66">
        <v>1</v>
      </c>
      <c r="G8" s="26">
        <v>100</v>
      </c>
      <c r="H8" s="25">
        <v>7</v>
      </c>
      <c r="I8" s="26">
        <v>44</v>
      </c>
      <c r="J8" s="104"/>
      <c r="K8" s="105"/>
      <c r="L8" s="51"/>
      <c r="M8" s="27"/>
      <c r="N8" s="25">
        <v>14</v>
      </c>
      <c r="O8" s="26">
        <v>30</v>
      </c>
      <c r="P8" s="25">
        <v>15</v>
      </c>
      <c r="Q8" s="26">
        <v>32</v>
      </c>
      <c r="R8" s="104"/>
      <c r="S8" s="105"/>
      <c r="T8" s="56">
        <v>19</v>
      </c>
      <c r="U8" s="26">
        <v>27</v>
      </c>
      <c r="V8" s="159"/>
      <c r="W8" s="159"/>
      <c r="X8" s="56">
        <v>17</v>
      </c>
      <c r="Y8" s="26">
        <v>28</v>
      </c>
      <c r="Z8" s="25"/>
      <c r="AA8" s="26"/>
      <c r="AB8" s="4">
        <f>G8+I8+K8+M8+O8+Q8+S8+AA8+U8+W8+Y8</f>
        <v>261</v>
      </c>
      <c r="AC8" s="3">
        <f t="shared" si="0"/>
        <v>261</v>
      </c>
      <c r="AD8" s="23">
        <f t="shared" si="1"/>
        <v>6</v>
      </c>
      <c r="AE8" s="138">
        <v>6</v>
      </c>
    </row>
    <row r="9" spans="1:31" ht="16.5">
      <c r="A9" s="62" t="s">
        <v>824</v>
      </c>
      <c r="B9" s="87">
        <v>38627</v>
      </c>
      <c r="C9" s="62" t="s">
        <v>922</v>
      </c>
      <c r="D9" s="62" t="s">
        <v>923</v>
      </c>
      <c r="E9" s="62" t="s">
        <v>921</v>
      </c>
      <c r="F9" s="25"/>
      <c r="G9" s="26"/>
      <c r="H9" s="25">
        <v>14</v>
      </c>
      <c r="I9" s="26">
        <v>34</v>
      </c>
      <c r="J9" s="104"/>
      <c r="K9" s="105"/>
      <c r="L9" s="51">
        <v>6</v>
      </c>
      <c r="M9" s="27">
        <v>46</v>
      </c>
      <c r="N9" s="25">
        <v>9</v>
      </c>
      <c r="O9" s="26">
        <v>40</v>
      </c>
      <c r="P9" s="25">
        <v>9</v>
      </c>
      <c r="Q9" s="26">
        <v>44</v>
      </c>
      <c r="R9" s="104"/>
      <c r="S9" s="105"/>
      <c r="T9" s="56">
        <v>8</v>
      </c>
      <c r="U9" s="26">
        <v>44</v>
      </c>
      <c r="V9" s="159"/>
      <c r="W9" s="159"/>
      <c r="X9" s="56">
        <v>8</v>
      </c>
      <c r="Y9" s="26">
        <v>44</v>
      </c>
      <c r="Z9" s="25"/>
      <c r="AA9" s="26"/>
      <c r="AB9" s="4">
        <f>G9+I9+K9+M9+O9+Q9+S9+AA9+U9+W9+Y9</f>
        <v>252</v>
      </c>
      <c r="AC9" s="3">
        <f t="shared" si="0"/>
        <v>252</v>
      </c>
      <c r="AD9" s="23">
        <f t="shared" si="1"/>
        <v>7</v>
      </c>
      <c r="AE9" s="138">
        <v>6</v>
      </c>
    </row>
    <row r="10" spans="1:31" ht="16.5">
      <c r="A10" s="62" t="s">
        <v>540</v>
      </c>
      <c r="B10" s="65">
        <v>38755</v>
      </c>
      <c r="C10" s="62" t="s">
        <v>506</v>
      </c>
      <c r="D10" s="62" t="s">
        <v>409</v>
      </c>
      <c r="E10" s="62" t="s">
        <v>371</v>
      </c>
      <c r="F10" s="66">
        <v>7</v>
      </c>
      <c r="G10" s="26">
        <v>44</v>
      </c>
      <c r="H10" s="25">
        <v>2</v>
      </c>
      <c r="I10" s="26">
        <v>80</v>
      </c>
      <c r="J10" s="104"/>
      <c r="K10" s="105"/>
      <c r="L10" s="51">
        <v>3</v>
      </c>
      <c r="M10" s="27">
        <v>65</v>
      </c>
      <c r="N10" s="25"/>
      <c r="O10" s="26"/>
      <c r="P10" s="25">
        <v>17</v>
      </c>
      <c r="Q10" s="26">
        <v>29</v>
      </c>
      <c r="R10" s="104"/>
      <c r="S10" s="105"/>
      <c r="T10" s="56"/>
      <c r="U10" s="26"/>
      <c r="V10" s="159"/>
      <c r="W10" s="159"/>
      <c r="X10" s="56">
        <v>23</v>
      </c>
      <c r="Y10" s="26">
        <v>22</v>
      </c>
      <c r="Z10" s="25"/>
      <c r="AA10" s="26"/>
      <c r="AB10" s="4">
        <f>G10+I10+K10+M10+O10+Q10+S10+AA10+U10+W10+Y10</f>
        <v>240</v>
      </c>
      <c r="AC10" s="3">
        <f t="shared" si="0"/>
        <v>240</v>
      </c>
      <c r="AD10" s="23">
        <f t="shared" si="1"/>
        <v>8</v>
      </c>
      <c r="AE10">
        <v>5</v>
      </c>
    </row>
    <row r="11" spans="1:31" ht="16.5">
      <c r="A11" s="62" t="s">
        <v>474</v>
      </c>
      <c r="B11" s="65">
        <v>38513</v>
      </c>
      <c r="C11" s="62" t="s">
        <v>511</v>
      </c>
      <c r="D11" s="62" t="s">
        <v>512</v>
      </c>
      <c r="E11" s="62" t="s">
        <v>305</v>
      </c>
      <c r="F11" s="66">
        <v>10</v>
      </c>
      <c r="G11" s="26">
        <v>38</v>
      </c>
      <c r="H11" s="25">
        <v>22</v>
      </c>
      <c r="I11" s="143">
        <v>24</v>
      </c>
      <c r="J11" s="104"/>
      <c r="K11" s="105"/>
      <c r="L11" s="51">
        <v>7</v>
      </c>
      <c r="M11" s="27">
        <v>44</v>
      </c>
      <c r="N11" s="25">
        <v>11</v>
      </c>
      <c r="O11" s="26">
        <v>36</v>
      </c>
      <c r="P11" s="25">
        <v>10</v>
      </c>
      <c r="Q11" s="26">
        <v>42</v>
      </c>
      <c r="R11" s="104"/>
      <c r="S11" s="105"/>
      <c r="T11" s="56">
        <v>7</v>
      </c>
      <c r="U11" s="26">
        <v>46</v>
      </c>
      <c r="V11" s="159"/>
      <c r="W11" s="159"/>
      <c r="X11" s="56">
        <v>15</v>
      </c>
      <c r="Y11" s="26">
        <v>30</v>
      </c>
      <c r="Z11" s="25"/>
      <c r="AA11" s="26"/>
      <c r="AB11" s="4">
        <f>G11+I11+K11+M11+O11+Q11+S11+AA11+U11+W11+Y11-I11</f>
        <v>236</v>
      </c>
      <c r="AC11" s="3">
        <f t="shared" si="0"/>
        <v>260</v>
      </c>
      <c r="AD11" s="23">
        <f t="shared" si="1"/>
        <v>9</v>
      </c>
      <c r="AE11" s="138">
        <v>7</v>
      </c>
    </row>
    <row r="12" spans="1:31" ht="16.5">
      <c r="A12" s="62" t="s">
        <v>415</v>
      </c>
      <c r="B12" s="65">
        <v>39002</v>
      </c>
      <c r="C12" s="62" t="s">
        <v>165</v>
      </c>
      <c r="D12" s="62" t="s">
        <v>376</v>
      </c>
      <c r="E12" s="62" t="s">
        <v>229</v>
      </c>
      <c r="F12" s="66">
        <v>2</v>
      </c>
      <c r="G12" s="26">
        <v>80</v>
      </c>
      <c r="H12" s="25">
        <v>12</v>
      </c>
      <c r="I12" s="26">
        <v>36</v>
      </c>
      <c r="J12" s="104"/>
      <c r="K12" s="105"/>
      <c r="L12" s="51">
        <v>4</v>
      </c>
      <c r="M12" s="27">
        <v>55</v>
      </c>
      <c r="N12" s="25">
        <v>10</v>
      </c>
      <c r="O12" s="26">
        <v>38</v>
      </c>
      <c r="P12" s="25">
        <v>20</v>
      </c>
      <c r="Q12" s="26">
        <v>26</v>
      </c>
      <c r="R12" s="104"/>
      <c r="S12" s="105"/>
      <c r="T12" s="56"/>
      <c r="U12" s="26"/>
      <c r="V12" s="159"/>
      <c r="W12" s="159"/>
      <c r="X12" s="56"/>
      <c r="Y12" s="26"/>
      <c r="Z12" s="25"/>
      <c r="AA12" s="26"/>
      <c r="AB12" s="4">
        <f>G12+I12+K12+M12+O12+Q12+S12+AA12+U12+W12+Y12</f>
        <v>235</v>
      </c>
      <c r="AC12" s="3">
        <f t="shared" si="0"/>
        <v>235</v>
      </c>
      <c r="AD12" s="23">
        <f t="shared" si="1"/>
        <v>10</v>
      </c>
      <c r="AE12">
        <v>5</v>
      </c>
    </row>
    <row r="13" spans="1:31" ht="16.5">
      <c r="A13" s="62" t="s">
        <v>891</v>
      </c>
      <c r="B13" s="65">
        <v>38946</v>
      </c>
      <c r="C13" s="62" t="s">
        <v>892</v>
      </c>
      <c r="D13" s="62" t="s">
        <v>893</v>
      </c>
      <c r="E13" s="62" t="s">
        <v>820</v>
      </c>
      <c r="F13" s="25"/>
      <c r="G13" s="26"/>
      <c r="H13" s="25">
        <v>17</v>
      </c>
      <c r="I13" s="26">
        <v>29</v>
      </c>
      <c r="J13" s="104"/>
      <c r="K13" s="105"/>
      <c r="L13" s="51">
        <v>6</v>
      </c>
      <c r="M13" s="27">
        <v>46</v>
      </c>
      <c r="N13" s="25">
        <v>6</v>
      </c>
      <c r="O13" s="26">
        <v>46</v>
      </c>
      <c r="P13" s="25">
        <v>27</v>
      </c>
      <c r="Q13" s="26">
        <v>20</v>
      </c>
      <c r="R13" s="104"/>
      <c r="S13" s="105"/>
      <c r="T13" s="56">
        <v>15</v>
      </c>
      <c r="U13" s="26">
        <v>30</v>
      </c>
      <c r="V13" s="159"/>
      <c r="W13" s="159"/>
      <c r="X13" s="56">
        <v>6</v>
      </c>
      <c r="Y13" s="26">
        <v>50</v>
      </c>
      <c r="Z13" s="25"/>
      <c r="AA13" s="26"/>
      <c r="AB13" s="4">
        <f>G13+I13+K13+M13+O13+Q13+S13+AA13+U13+W13+Y13</f>
        <v>221</v>
      </c>
      <c r="AC13" s="3">
        <f t="shared" si="0"/>
        <v>221</v>
      </c>
      <c r="AD13" s="23">
        <f t="shared" si="1"/>
        <v>11</v>
      </c>
      <c r="AE13" s="138">
        <v>6</v>
      </c>
    </row>
    <row r="14" spans="1:31" ht="16.5">
      <c r="A14" s="62" t="s">
        <v>473</v>
      </c>
      <c r="B14" s="65">
        <v>38485</v>
      </c>
      <c r="C14" s="62" t="s">
        <v>510</v>
      </c>
      <c r="D14" s="62" t="s">
        <v>54</v>
      </c>
      <c r="E14" s="62" t="s">
        <v>328</v>
      </c>
      <c r="F14" s="66">
        <v>9</v>
      </c>
      <c r="G14" s="26">
        <v>40</v>
      </c>
      <c r="H14" s="25">
        <v>30</v>
      </c>
      <c r="I14" s="143">
        <v>17</v>
      </c>
      <c r="J14" s="104"/>
      <c r="K14" s="105"/>
      <c r="L14" s="51">
        <v>18</v>
      </c>
      <c r="M14" s="27">
        <v>28</v>
      </c>
      <c r="N14" s="25">
        <v>15</v>
      </c>
      <c r="O14" s="26">
        <v>29</v>
      </c>
      <c r="P14" s="25">
        <v>8</v>
      </c>
      <c r="Q14" s="26">
        <v>46</v>
      </c>
      <c r="R14" s="104"/>
      <c r="S14" s="105"/>
      <c r="T14" s="56">
        <v>16</v>
      </c>
      <c r="U14" s="26">
        <v>29</v>
      </c>
      <c r="V14" s="159"/>
      <c r="W14" s="159"/>
      <c r="X14" s="56">
        <v>10</v>
      </c>
      <c r="Y14" s="26">
        <v>40</v>
      </c>
      <c r="Z14" s="25"/>
      <c r="AA14" s="26"/>
      <c r="AB14" s="4">
        <f>G14+I14+K14+M14+O14+Q14+S14+AA14+U14+W14+Y14-I14</f>
        <v>212</v>
      </c>
      <c r="AC14" s="3">
        <f t="shared" si="0"/>
        <v>229</v>
      </c>
      <c r="AD14" s="23">
        <f t="shared" si="1"/>
        <v>12</v>
      </c>
      <c r="AE14" s="138">
        <v>7</v>
      </c>
    </row>
    <row r="15" spans="1:31" ht="16.5">
      <c r="A15" s="62" t="s">
        <v>475</v>
      </c>
      <c r="B15" s="65">
        <v>38590</v>
      </c>
      <c r="C15" s="62" t="s">
        <v>177</v>
      </c>
      <c r="D15" s="62" t="s">
        <v>513</v>
      </c>
      <c r="E15" s="62" t="s">
        <v>305</v>
      </c>
      <c r="F15" s="66">
        <v>10</v>
      </c>
      <c r="G15" s="26">
        <v>38</v>
      </c>
      <c r="H15" s="25">
        <v>15</v>
      </c>
      <c r="I15" s="26">
        <v>32</v>
      </c>
      <c r="J15" s="104"/>
      <c r="K15" s="105"/>
      <c r="L15" s="51">
        <v>7</v>
      </c>
      <c r="M15" s="27">
        <v>44</v>
      </c>
      <c r="N15" s="25"/>
      <c r="O15" s="26"/>
      <c r="P15" s="25">
        <v>6</v>
      </c>
      <c r="Q15" s="26">
        <v>50</v>
      </c>
      <c r="R15" s="104"/>
      <c r="S15" s="105"/>
      <c r="T15" s="56"/>
      <c r="U15" s="26"/>
      <c r="V15" s="159"/>
      <c r="W15" s="159"/>
      <c r="X15" s="56">
        <v>12</v>
      </c>
      <c r="Y15" s="26">
        <v>36</v>
      </c>
      <c r="Z15" s="25"/>
      <c r="AA15" s="26"/>
      <c r="AB15" s="4">
        <f>G15+I15+K15+M15+O15+Q15+S15+AA15+U15+W15+Y15</f>
        <v>200</v>
      </c>
      <c r="AC15" s="3">
        <f t="shared" si="0"/>
        <v>200</v>
      </c>
      <c r="AD15" s="23">
        <f t="shared" si="1"/>
        <v>13</v>
      </c>
      <c r="AE15">
        <v>5</v>
      </c>
    </row>
    <row r="16" spans="1:31" ht="16.5">
      <c r="A16" s="78" t="s">
        <v>887</v>
      </c>
      <c r="B16" s="85">
        <v>38994</v>
      </c>
      <c r="C16" s="78" t="s">
        <v>885</v>
      </c>
      <c r="D16" s="78" t="s">
        <v>886</v>
      </c>
      <c r="E16" s="78" t="s">
        <v>820</v>
      </c>
      <c r="F16" s="25"/>
      <c r="G16" s="26"/>
      <c r="H16" s="25">
        <v>3</v>
      </c>
      <c r="I16" s="26">
        <v>65</v>
      </c>
      <c r="J16" s="104"/>
      <c r="K16" s="105"/>
      <c r="L16" s="51">
        <v>6</v>
      </c>
      <c r="M16" s="27">
        <v>46</v>
      </c>
      <c r="N16" s="25"/>
      <c r="O16" s="26"/>
      <c r="P16" s="25"/>
      <c r="Q16" s="26"/>
      <c r="R16" s="104"/>
      <c r="S16" s="105"/>
      <c r="T16" s="56">
        <v>9</v>
      </c>
      <c r="U16" s="26">
        <v>42</v>
      </c>
      <c r="V16" s="159"/>
      <c r="W16" s="159"/>
      <c r="X16" s="56">
        <v>7</v>
      </c>
      <c r="Y16" s="26">
        <v>46</v>
      </c>
      <c r="Z16" s="25"/>
      <c r="AA16" s="26"/>
      <c r="AB16" s="4">
        <f>G16+I16+K16+M16+O16+Q16+S16+AA16+U16+W16+Y16</f>
        <v>199</v>
      </c>
      <c r="AC16" s="3">
        <f t="shared" si="0"/>
        <v>199</v>
      </c>
      <c r="AD16" s="23">
        <f t="shared" si="1"/>
        <v>14</v>
      </c>
      <c r="AE16">
        <v>4</v>
      </c>
    </row>
    <row r="17" spans="1:31" ht="16.5">
      <c r="A17" s="62" t="s">
        <v>416</v>
      </c>
      <c r="B17" s="65">
        <v>38951</v>
      </c>
      <c r="C17" s="62" t="s">
        <v>168</v>
      </c>
      <c r="D17" s="62" t="s">
        <v>377</v>
      </c>
      <c r="E17" s="62" t="s">
        <v>229</v>
      </c>
      <c r="F17" s="66">
        <v>2</v>
      </c>
      <c r="G17" s="26">
        <v>80</v>
      </c>
      <c r="H17" s="25">
        <v>8</v>
      </c>
      <c r="I17" s="26">
        <v>42</v>
      </c>
      <c r="J17" s="104"/>
      <c r="K17" s="105"/>
      <c r="L17" s="51"/>
      <c r="M17" s="27"/>
      <c r="N17" s="25">
        <v>27</v>
      </c>
      <c r="O17" s="26">
        <v>17</v>
      </c>
      <c r="P17" s="25">
        <v>25</v>
      </c>
      <c r="Q17" s="26">
        <v>21</v>
      </c>
      <c r="R17" s="104"/>
      <c r="S17" s="105"/>
      <c r="T17" s="56">
        <v>29</v>
      </c>
      <c r="U17" s="26">
        <v>19</v>
      </c>
      <c r="V17" s="159"/>
      <c r="W17" s="159"/>
      <c r="X17" s="56">
        <v>25</v>
      </c>
      <c r="Y17" s="26">
        <v>20</v>
      </c>
      <c r="Z17" s="25"/>
      <c r="AA17" s="26"/>
      <c r="AB17" s="4">
        <f>G17+I17+K17+M17+O17+Q17+S17+AA17+U17+W17+Y17</f>
        <v>199</v>
      </c>
      <c r="AC17" s="3">
        <f t="shared" si="0"/>
        <v>199</v>
      </c>
      <c r="AD17" s="23">
        <f t="shared" si="1"/>
        <v>15</v>
      </c>
      <c r="AE17" s="138">
        <v>6</v>
      </c>
    </row>
    <row r="18" spans="1:31" ht="16.5">
      <c r="A18" s="62" t="s">
        <v>427</v>
      </c>
      <c r="B18" s="65">
        <v>38951</v>
      </c>
      <c r="C18" s="62" t="s">
        <v>158</v>
      </c>
      <c r="D18" s="62" t="s">
        <v>389</v>
      </c>
      <c r="E18" s="62" t="s">
        <v>250</v>
      </c>
      <c r="F18" s="66">
        <v>8</v>
      </c>
      <c r="G18" s="26">
        <v>42</v>
      </c>
      <c r="H18" s="25">
        <v>18</v>
      </c>
      <c r="I18" s="26">
        <v>28</v>
      </c>
      <c r="J18" s="104"/>
      <c r="K18" s="105"/>
      <c r="L18" s="51">
        <v>12</v>
      </c>
      <c r="M18" s="27">
        <v>34</v>
      </c>
      <c r="N18" s="25">
        <v>23</v>
      </c>
      <c r="O18" s="26">
        <v>21</v>
      </c>
      <c r="P18" s="25">
        <v>12</v>
      </c>
      <c r="Q18" s="26">
        <v>38</v>
      </c>
      <c r="R18" s="104"/>
      <c r="S18" s="105"/>
      <c r="T18" s="56">
        <v>21</v>
      </c>
      <c r="U18" s="143">
        <v>25</v>
      </c>
      <c r="V18" s="159"/>
      <c r="W18" s="159"/>
      <c r="X18" s="56">
        <v>13</v>
      </c>
      <c r="Y18" s="26">
        <v>34</v>
      </c>
      <c r="Z18" s="25"/>
      <c r="AA18" s="26"/>
      <c r="AB18" s="4">
        <f>G18+I18+K18+M18+O18+Q18+S18+AA18+U18+W18+Y18-U18</f>
        <v>197</v>
      </c>
      <c r="AC18" s="3">
        <f t="shared" si="0"/>
        <v>222</v>
      </c>
      <c r="AD18" s="23">
        <f t="shared" si="1"/>
        <v>16</v>
      </c>
      <c r="AE18" s="138">
        <v>7</v>
      </c>
    </row>
    <row r="19" spans="1:31" ht="16.5">
      <c r="A19" s="62" t="s">
        <v>917</v>
      </c>
      <c r="B19" s="38" t="s">
        <v>918</v>
      </c>
      <c r="C19" s="62" t="s">
        <v>919</v>
      </c>
      <c r="D19" s="62" t="s">
        <v>920</v>
      </c>
      <c r="E19" s="62" t="s">
        <v>26</v>
      </c>
      <c r="F19" s="25"/>
      <c r="G19" s="26"/>
      <c r="H19" s="25">
        <v>12</v>
      </c>
      <c r="I19" s="26">
        <v>38</v>
      </c>
      <c r="J19" s="104"/>
      <c r="K19" s="105"/>
      <c r="L19" s="51"/>
      <c r="M19" s="27"/>
      <c r="N19" s="25">
        <v>2</v>
      </c>
      <c r="O19" s="26">
        <v>80</v>
      </c>
      <c r="P19" s="25"/>
      <c r="Q19" s="26"/>
      <c r="R19" s="104"/>
      <c r="S19" s="105"/>
      <c r="T19" s="56">
        <v>5</v>
      </c>
      <c r="U19" s="26">
        <v>55</v>
      </c>
      <c r="V19" s="159"/>
      <c r="W19" s="159"/>
      <c r="X19" s="56"/>
      <c r="Y19" s="26"/>
      <c r="Z19" s="25"/>
      <c r="AA19" s="26"/>
      <c r="AB19" s="4">
        <f>G19+I19+K19+M19+O19+Q19+S19+AA19+U19+W19+Y19</f>
        <v>173</v>
      </c>
      <c r="AC19" s="3">
        <f t="shared" si="0"/>
        <v>173</v>
      </c>
      <c r="AD19" s="23">
        <f t="shared" si="1"/>
        <v>17</v>
      </c>
      <c r="AE19">
        <v>3</v>
      </c>
    </row>
    <row r="20" spans="1:31" ht="16.5">
      <c r="A20" s="62" t="s">
        <v>542</v>
      </c>
      <c r="B20" s="65">
        <v>38555</v>
      </c>
      <c r="C20" s="62" t="s">
        <v>47</v>
      </c>
      <c r="D20" s="62" t="s">
        <v>151</v>
      </c>
      <c r="E20" s="62" t="s">
        <v>443</v>
      </c>
      <c r="F20" s="66">
        <v>19</v>
      </c>
      <c r="G20" s="26">
        <v>25</v>
      </c>
      <c r="H20" s="25"/>
      <c r="I20" s="26"/>
      <c r="J20" s="104"/>
      <c r="K20" s="105"/>
      <c r="L20" s="51">
        <v>11</v>
      </c>
      <c r="M20" s="27">
        <v>36</v>
      </c>
      <c r="N20" s="25">
        <v>20</v>
      </c>
      <c r="O20" s="26">
        <v>24</v>
      </c>
      <c r="P20" s="25">
        <v>19</v>
      </c>
      <c r="Q20" s="26">
        <v>27</v>
      </c>
      <c r="R20" s="104"/>
      <c r="S20" s="105"/>
      <c r="T20" s="56">
        <v>20</v>
      </c>
      <c r="U20" s="26">
        <v>26</v>
      </c>
      <c r="V20" s="159"/>
      <c r="W20" s="159"/>
      <c r="X20" s="56">
        <v>16</v>
      </c>
      <c r="Y20" s="26">
        <v>29</v>
      </c>
      <c r="Z20" s="25"/>
      <c r="AA20" s="26"/>
      <c r="AB20" s="4">
        <f>G20+I20+K20+M20+O20+Q20+S20+AA20+U20+W20+Y20</f>
        <v>167</v>
      </c>
      <c r="AC20" s="3">
        <f t="shared" si="0"/>
        <v>167</v>
      </c>
      <c r="AD20" s="23">
        <f t="shared" si="1"/>
        <v>18</v>
      </c>
      <c r="AE20" s="138">
        <v>6</v>
      </c>
    </row>
    <row r="21" spans="1:31" ht="16.5">
      <c r="A21" s="62" t="s">
        <v>483</v>
      </c>
      <c r="B21" s="65">
        <v>38680</v>
      </c>
      <c r="C21" s="62" t="s">
        <v>41</v>
      </c>
      <c r="D21" s="62" t="s">
        <v>248</v>
      </c>
      <c r="E21" s="62" t="s">
        <v>241</v>
      </c>
      <c r="F21" s="66">
        <v>15</v>
      </c>
      <c r="G21" s="26">
        <v>29</v>
      </c>
      <c r="H21" s="25">
        <v>27</v>
      </c>
      <c r="I21" s="143">
        <v>19</v>
      </c>
      <c r="J21" s="104"/>
      <c r="K21" s="105"/>
      <c r="L21" s="51">
        <v>10</v>
      </c>
      <c r="M21" s="27">
        <v>38</v>
      </c>
      <c r="N21" s="25">
        <v>18</v>
      </c>
      <c r="O21" s="26">
        <v>26</v>
      </c>
      <c r="P21" s="25">
        <v>22</v>
      </c>
      <c r="Q21" s="26">
        <v>24</v>
      </c>
      <c r="R21" s="104"/>
      <c r="S21" s="105"/>
      <c r="T21" s="56">
        <v>22</v>
      </c>
      <c r="U21" s="26">
        <v>24</v>
      </c>
      <c r="V21" s="159"/>
      <c r="W21" s="159"/>
      <c r="X21" s="56">
        <v>20</v>
      </c>
      <c r="Y21" s="26">
        <v>25</v>
      </c>
      <c r="Z21" s="25"/>
      <c r="AA21" s="26"/>
      <c r="AB21" s="4">
        <f>G21+I21+K21+M21+O21+Q21+S21+AA21+U21+W21+Y21-I21</f>
        <v>166</v>
      </c>
      <c r="AC21" s="3">
        <f t="shared" si="0"/>
        <v>185</v>
      </c>
      <c r="AD21" s="23">
        <f t="shared" si="1"/>
        <v>19</v>
      </c>
      <c r="AE21" s="138">
        <v>7</v>
      </c>
    </row>
    <row r="22" spans="1:31" ht="16.5">
      <c r="A22" s="62" t="s">
        <v>435</v>
      </c>
      <c r="B22" s="65">
        <v>38934</v>
      </c>
      <c r="C22" s="62" t="s">
        <v>397</v>
      </c>
      <c r="D22" s="62" t="s">
        <v>398</v>
      </c>
      <c r="E22" s="62" t="s">
        <v>241</v>
      </c>
      <c r="F22" s="66">
        <v>12</v>
      </c>
      <c r="G22" s="26">
        <v>34</v>
      </c>
      <c r="H22" s="25">
        <v>20</v>
      </c>
      <c r="I22" s="26">
        <v>26</v>
      </c>
      <c r="J22" s="104"/>
      <c r="K22" s="105"/>
      <c r="L22" s="51">
        <v>18</v>
      </c>
      <c r="M22" s="27">
        <v>27</v>
      </c>
      <c r="N22" s="25">
        <v>16</v>
      </c>
      <c r="O22" s="26">
        <v>28</v>
      </c>
      <c r="P22" s="25">
        <v>24</v>
      </c>
      <c r="Q22" s="143">
        <v>22</v>
      </c>
      <c r="R22" s="104"/>
      <c r="S22" s="105"/>
      <c r="T22" s="56">
        <v>23</v>
      </c>
      <c r="U22" s="26">
        <v>23</v>
      </c>
      <c r="V22" s="159"/>
      <c r="W22" s="159"/>
      <c r="X22" s="56">
        <v>19</v>
      </c>
      <c r="Y22" s="26">
        <v>26</v>
      </c>
      <c r="Z22" s="25"/>
      <c r="AA22" s="26"/>
      <c r="AB22" s="4">
        <f>G22+I22+K22+M22+O22+Q22+S22+AA22+U22+W22+Y22-Q22</f>
        <v>164</v>
      </c>
      <c r="AC22" s="3">
        <f t="shared" si="0"/>
        <v>186</v>
      </c>
      <c r="AD22" s="23">
        <f t="shared" si="1"/>
        <v>20</v>
      </c>
      <c r="AE22" s="138">
        <v>7</v>
      </c>
    </row>
    <row r="23" spans="1:31" ht="16.5">
      <c r="A23" s="62" t="s">
        <v>625</v>
      </c>
      <c r="B23" s="65">
        <v>38437</v>
      </c>
      <c r="C23" s="62" t="s">
        <v>594</v>
      </c>
      <c r="D23" s="62" t="s">
        <v>595</v>
      </c>
      <c r="E23" s="62" t="s">
        <v>449</v>
      </c>
      <c r="F23" s="66">
        <v>7</v>
      </c>
      <c r="G23" s="26">
        <v>44</v>
      </c>
      <c r="H23" s="25">
        <v>17</v>
      </c>
      <c r="I23" s="26">
        <v>29</v>
      </c>
      <c r="J23" s="104"/>
      <c r="K23" s="105"/>
      <c r="L23" s="51"/>
      <c r="M23" s="27"/>
      <c r="N23" s="25">
        <v>5</v>
      </c>
      <c r="O23" s="26">
        <v>50</v>
      </c>
      <c r="P23" s="25"/>
      <c r="Q23" s="26"/>
      <c r="R23" s="104"/>
      <c r="S23" s="105"/>
      <c r="T23" s="56">
        <v>11</v>
      </c>
      <c r="U23" s="26">
        <v>38</v>
      </c>
      <c r="V23" s="159"/>
      <c r="W23" s="159"/>
      <c r="X23" s="56"/>
      <c r="Y23" s="26"/>
      <c r="Z23" s="25"/>
      <c r="AA23" s="26"/>
      <c r="AB23" s="4">
        <f t="shared" ref="AB23:AB54" si="2">G23+I23+K23+M23+O23+Q23+S23+AA23+U23+W23+Y23</f>
        <v>161</v>
      </c>
      <c r="AC23" s="3">
        <f t="shared" si="0"/>
        <v>161</v>
      </c>
      <c r="AD23" s="23">
        <f t="shared" si="1"/>
        <v>21</v>
      </c>
      <c r="AE23">
        <v>4</v>
      </c>
    </row>
    <row r="24" spans="1:31" ht="16.5">
      <c r="A24" s="62" t="s">
        <v>484</v>
      </c>
      <c r="B24" s="65">
        <v>38475</v>
      </c>
      <c r="C24" s="62" t="s">
        <v>517</v>
      </c>
      <c r="D24" s="62" t="s">
        <v>518</v>
      </c>
      <c r="E24" s="62" t="s">
        <v>241</v>
      </c>
      <c r="F24" s="66">
        <v>15</v>
      </c>
      <c r="G24" s="26">
        <v>29</v>
      </c>
      <c r="H24" s="25"/>
      <c r="I24" s="26"/>
      <c r="J24" s="104"/>
      <c r="K24" s="105"/>
      <c r="L24" s="51">
        <v>10</v>
      </c>
      <c r="M24" s="27">
        <v>38</v>
      </c>
      <c r="N24" s="25"/>
      <c r="O24" s="26"/>
      <c r="P24" s="25"/>
      <c r="Q24" s="26"/>
      <c r="R24" s="104"/>
      <c r="S24" s="105"/>
      <c r="T24" s="56">
        <v>17</v>
      </c>
      <c r="U24" s="26">
        <v>28</v>
      </c>
      <c r="V24" s="159"/>
      <c r="W24" s="159"/>
      <c r="X24" s="56">
        <v>9</v>
      </c>
      <c r="Y24" s="26">
        <v>42</v>
      </c>
      <c r="Z24" s="25"/>
      <c r="AA24" s="26"/>
      <c r="AB24" s="4">
        <f t="shared" si="2"/>
        <v>137</v>
      </c>
      <c r="AC24" s="3">
        <f t="shared" si="0"/>
        <v>137</v>
      </c>
      <c r="AD24" s="23">
        <f t="shared" si="1"/>
        <v>22</v>
      </c>
      <c r="AE24">
        <v>4</v>
      </c>
    </row>
    <row r="25" spans="1:31" ht="17.25" customHeight="1">
      <c r="A25" s="62" t="s">
        <v>421</v>
      </c>
      <c r="B25" s="65">
        <v>38967</v>
      </c>
      <c r="C25" s="62" t="s">
        <v>96</v>
      </c>
      <c r="D25" s="62" t="s">
        <v>382</v>
      </c>
      <c r="E25" s="62" t="s">
        <v>250</v>
      </c>
      <c r="F25" s="66">
        <v>5</v>
      </c>
      <c r="G25" s="26">
        <v>50</v>
      </c>
      <c r="H25" s="25">
        <v>19</v>
      </c>
      <c r="I25" s="26">
        <v>27</v>
      </c>
      <c r="J25" s="104"/>
      <c r="K25" s="105"/>
      <c r="L25" s="51">
        <v>12</v>
      </c>
      <c r="M25" s="27">
        <v>34</v>
      </c>
      <c r="N25" s="25">
        <v>25</v>
      </c>
      <c r="O25" s="26">
        <v>19</v>
      </c>
      <c r="P25" s="25"/>
      <c r="Q25" s="26"/>
      <c r="R25" s="104"/>
      <c r="S25" s="105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130</v>
      </c>
      <c r="AC25" s="3">
        <f t="shared" si="0"/>
        <v>130</v>
      </c>
      <c r="AD25" s="23">
        <f t="shared" si="1"/>
        <v>23</v>
      </c>
      <c r="AE25">
        <v>4</v>
      </c>
    </row>
    <row r="26" spans="1:31" ht="16.5">
      <c r="A26" s="62" t="s">
        <v>440</v>
      </c>
      <c r="B26" s="65">
        <v>38923</v>
      </c>
      <c r="C26" s="62" t="s">
        <v>408</v>
      </c>
      <c r="D26" s="62" t="s">
        <v>409</v>
      </c>
      <c r="E26" s="62" t="s">
        <v>305</v>
      </c>
      <c r="F26" s="66">
        <v>17</v>
      </c>
      <c r="G26" s="26">
        <v>27</v>
      </c>
      <c r="H26" s="25">
        <v>13</v>
      </c>
      <c r="I26" s="26">
        <v>34</v>
      </c>
      <c r="J26" s="104"/>
      <c r="K26" s="105"/>
      <c r="L26" s="51">
        <v>8</v>
      </c>
      <c r="M26" s="27">
        <v>42</v>
      </c>
      <c r="N26" s="25">
        <v>22</v>
      </c>
      <c r="O26" s="26">
        <v>22</v>
      </c>
      <c r="P26" s="25"/>
      <c r="Q26" s="26"/>
      <c r="R26" s="104"/>
      <c r="S26" s="105"/>
      <c r="T26" s="56"/>
      <c r="U26" s="26"/>
      <c r="V26" s="159"/>
      <c r="W26" s="159"/>
      <c r="X26" s="56"/>
      <c r="Y26" s="26"/>
      <c r="Z26" s="25"/>
      <c r="AA26" s="26"/>
      <c r="AB26" s="4">
        <f t="shared" si="2"/>
        <v>125</v>
      </c>
      <c r="AC26" s="3">
        <f t="shared" si="0"/>
        <v>125</v>
      </c>
      <c r="AD26" s="23">
        <f t="shared" si="1"/>
        <v>24</v>
      </c>
      <c r="AE26">
        <v>4</v>
      </c>
    </row>
    <row r="27" spans="1:31" ht="16.5">
      <c r="A27" s="62" t="s">
        <v>480</v>
      </c>
      <c r="B27" s="65">
        <v>38740</v>
      </c>
      <c r="C27" s="62" t="s">
        <v>99</v>
      </c>
      <c r="D27" s="62" t="s">
        <v>388</v>
      </c>
      <c r="E27" s="62" t="s">
        <v>449</v>
      </c>
      <c r="F27" s="66">
        <v>13</v>
      </c>
      <c r="G27" s="26">
        <v>32</v>
      </c>
      <c r="H27" s="25">
        <v>10</v>
      </c>
      <c r="I27" s="26">
        <v>40</v>
      </c>
      <c r="J27" s="104"/>
      <c r="K27" s="105"/>
      <c r="L27" s="51">
        <v>22</v>
      </c>
      <c r="M27" s="27">
        <v>24</v>
      </c>
      <c r="N27" s="25"/>
      <c r="O27" s="26"/>
      <c r="P27" s="25">
        <v>21</v>
      </c>
      <c r="Q27" s="26">
        <v>25</v>
      </c>
      <c r="R27" s="104"/>
      <c r="S27" s="105"/>
      <c r="T27" s="56"/>
      <c r="U27" s="26"/>
      <c r="V27" s="159"/>
      <c r="W27" s="159"/>
      <c r="X27" s="56"/>
      <c r="Y27" s="26"/>
      <c r="Z27" s="25"/>
      <c r="AA27" s="26"/>
      <c r="AB27" s="4">
        <f t="shared" si="2"/>
        <v>121</v>
      </c>
      <c r="AC27" s="3">
        <f t="shared" si="0"/>
        <v>121</v>
      </c>
      <c r="AD27" s="23">
        <f t="shared" si="1"/>
        <v>25</v>
      </c>
      <c r="AE27">
        <v>4</v>
      </c>
    </row>
    <row r="28" spans="1:31" ht="16.5">
      <c r="A28" s="62" t="s">
        <v>544</v>
      </c>
      <c r="B28" s="65">
        <v>38523</v>
      </c>
      <c r="C28" s="62" t="s">
        <v>526</v>
      </c>
      <c r="D28" s="62" t="s">
        <v>527</v>
      </c>
      <c r="E28" s="62" t="s">
        <v>241</v>
      </c>
      <c r="F28" s="66">
        <v>21</v>
      </c>
      <c r="G28" s="26">
        <v>23</v>
      </c>
      <c r="H28" s="25"/>
      <c r="I28" s="26"/>
      <c r="J28" s="104"/>
      <c r="K28" s="105"/>
      <c r="L28" s="51">
        <v>18</v>
      </c>
      <c r="M28" s="27">
        <v>27</v>
      </c>
      <c r="N28" s="25"/>
      <c r="O28" s="26"/>
      <c r="P28" s="25">
        <v>13</v>
      </c>
      <c r="Q28" s="26">
        <v>36</v>
      </c>
      <c r="R28" s="104"/>
      <c r="S28" s="105"/>
      <c r="T28" s="56">
        <v>14</v>
      </c>
      <c r="U28" s="26">
        <v>32</v>
      </c>
      <c r="V28" s="159"/>
      <c r="W28" s="159"/>
      <c r="X28" s="56"/>
      <c r="Y28" s="26"/>
      <c r="Z28" s="25"/>
      <c r="AA28" s="26"/>
      <c r="AB28" s="4">
        <f t="shared" si="2"/>
        <v>118</v>
      </c>
      <c r="AC28" s="3">
        <f t="shared" si="0"/>
        <v>118</v>
      </c>
      <c r="AD28" s="23">
        <f t="shared" si="1"/>
        <v>26</v>
      </c>
      <c r="AE28">
        <v>4</v>
      </c>
    </row>
    <row r="29" spans="1:31" ht="16.5">
      <c r="A29" s="62" t="s">
        <v>1209</v>
      </c>
      <c r="B29" s="38">
        <v>2005</v>
      </c>
      <c r="C29" s="96" t="s">
        <v>1210</v>
      </c>
      <c r="D29" s="62" t="s">
        <v>848</v>
      </c>
      <c r="E29" s="96" t="s">
        <v>1134</v>
      </c>
      <c r="F29" s="25"/>
      <c r="G29" s="26"/>
      <c r="H29" s="25"/>
      <c r="I29" s="26"/>
      <c r="J29" s="104"/>
      <c r="K29" s="105"/>
      <c r="L29" s="51">
        <v>14</v>
      </c>
      <c r="M29" s="27">
        <v>30</v>
      </c>
      <c r="N29" s="25">
        <v>26</v>
      </c>
      <c r="O29" s="26">
        <v>18</v>
      </c>
      <c r="P29" s="25">
        <v>23</v>
      </c>
      <c r="Q29" s="26">
        <v>23</v>
      </c>
      <c r="R29" s="104"/>
      <c r="S29" s="105"/>
      <c r="T29" s="56">
        <v>24</v>
      </c>
      <c r="U29" s="26">
        <v>22</v>
      </c>
      <c r="V29" s="159"/>
      <c r="W29" s="159"/>
      <c r="X29" s="56">
        <v>22</v>
      </c>
      <c r="Y29" s="26">
        <v>23</v>
      </c>
      <c r="Z29" s="25"/>
      <c r="AA29" s="26"/>
      <c r="AB29" s="4">
        <f t="shared" si="2"/>
        <v>116</v>
      </c>
      <c r="AC29" s="3">
        <f t="shared" si="0"/>
        <v>116</v>
      </c>
      <c r="AD29" s="23">
        <f t="shared" si="1"/>
        <v>27</v>
      </c>
      <c r="AE29">
        <v>5</v>
      </c>
    </row>
    <row r="30" spans="1:31" ht="16.5">
      <c r="A30" s="62" t="s">
        <v>486</v>
      </c>
      <c r="B30" s="65">
        <v>38361</v>
      </c>
      <c r="C30" s="62" t="s">
        <v>520</v>
      </c>
      <c r="D30" s="62" t="s">
        <v>521</v>
      </c>
      <c r="E30" s="62" t="s">
        <v>494</v>
      </c>
      <c r="F30" s="66">
        <v>16</v>
      </c>
      <c r="G30" s="26">
        <v>28</v>
      </c>
      <c r="H30" s="25"/>
      <c r="I30" s="26"/>
      <c r="J30" s="104"/>
      <c r="K30" s="105"/>
      <c r="L30" s="51">
        <v>14</v>
      </c>
      <c r="M30" s="27">
        <v>30</v>
      </c>
      <c r="N30" s="25"/>
      <c r="O30" s="26"/>
      <c r="P30" s="25">
        <v>16</v>
      </c>
      <c r="Q30" s="26">
        <v>30</v>
      </c>
      <c r="R30" s="104"/>
      <c r="S30" s="105"/>
      <c r="T30" s="56">
        <v>25</v>
      </c>
      <c r="U30" s="26">
        <v>21</v>
      </c>
      <c r="V30" s="159"/>
      <c r="W30" s="159"/>
      <c r="X30" s="56"/>
      <c r="Y30" s="26"/>
      <c r="Z30" s="25"/>
      <c r="AA30" s="26"/>
      <c r="AB30" s="4">
        <f t="shared" si="2"/>
        <v>109</v>
      </c>
      <c r="AC30" s="3">
        <f t="shared" si="0"/>
        <v>109</v>
      </c>
      <c r="AD30" s="23">
        <f t="shared" si="1"/>
        <v>28</v>
      </c>
      <c r="AE30">
        <v>4</v>
      </c>
    </row>
    <row r="31" spans="1:31" ht="16.5">
      <c r="A31" s="62" t="s">
        <v>929</v>
      </c>
      <c r="B31" s="38" t="s">
        <v>930</v>
      </c>
      <c r="C31" s="62" t="s">
        <v>931</v>
      </c>
      <c r="D31" s="62" t="s">
        <v>932</v>
      </c>
      <c r="E31" s="62" t="s">
        <v>32</v>
      </c>
      <c r="F31" s="25"/>
      <c r="G31" s="26"/>
      <c r="H31" s="25">
        <v>20</v>
      </c>
      <c r="I31" s="26">
        <v>26</v>
      </c>
      <c r="J31" s="104"/>
      <c r="K31" s="105"/>
      <c r="L31" s="51"/>
      <c r="M31" s="27"/>
      <c r="N31" s="25">
        <v>8</v>
      </c>
      <c r="O31" s="26">
        <v>42</v>
      </c>
      <c r="P31" s="25"/>
      <c r="Q31" s="26"/>
      <c r="R31" s="104"/>
      <c r="S31" s="105"/>
      <c r="T31" s="56">
        <v>10</v>
      </c>
      <c r="U31" s="26">
        <v>40</v>
      </c>
      <c r="V31" s="159"/>
      <c r="W31" s="159"/>
      <c r="X31" s="56"/>
      <c r="Y31" s="26"/>
      <c r="Z31" s="25"/>
      <c r="AA31" s="26"/>
      <c r="AB31" s="4">
        <f t="shared" si="2"/>
        <v>108</v>
      </c>
      <c r="AC31" s="3">
        <f t="shared" si="0"/>
        <v>108</v>
      </c>
      <c r="AD31" s="23">
        <f t="shared" si="1"/>
        <v>29</v>
      </c>
      <c r="AE31">
        <v>3</v>
      </c>
    </row>
    <row r="32" spans="1:31" ht="16.5">
      <c r="A32" s="62"/>
      <c r="B32" s="65">
        <v>38686</v>
      </c>
      <c r="C32" s="17" t="s">
        <v>1407</v>
      </c>
      <c r="D32" s="17" t="s">
        <v>375</v>
      </c>
      <c r="E32" s="16" t="s">
        <v>904</v>
      </c>
      <c r="F32" s="25"/>
      <c r="G32" s="26"/>
      <c r="H32" s="25"/>
      <c r="I32" s="26"/>
      <c r="J32" s="104"/>
      <c r="K32" s="105"/>
      <c r="L32" s="51"/>
      <c r="M32" s="27"/>
      <c r="N32" s="25"/>
      <c r="O32" s="26"/>
      <c r="P32" s="25">
        <v>11</v>
      </c>
      <c r="Q32" s="26">
        <v>40</v>
      </c>
      <c r="R32" s="104"/>
      <c r="S32" s="105"/>
      <c r="T32" s="56">
        <v>13</v>
      </c>
      <c r="U32" s="26">
        <v>34</v>
      </c>
      <c r="V32" s="159"/>
      <c r="W32" s="159"/>
      <c r="X32" s="56">
        <v>14</v>
      </c>
      <c r="Y32" s="26">
        <v>32</v>
      </c>
      <c r="Z32" s="25"/>
      <c r="AA32" s="26"/>
      <c r="AB32" s="4">
        <f t="shared" si="2"/>
        <v>106</v>
      </c>
      <c r="AC32" s="3">
        <f t="shared" si="0"/>
        <v>106</v>
      </c>
      <c r="AD32" s="23">
        <f t="shared" si="1"/>
        <v>30</v>
      </c>
      <c r="AE32">
        <v>3</v>
      </c>
    </row>
    <row r="33" spans="1:31" ht="16.5">
      <c r="A33" s="62" t="s">
        <v>482</v>
      </c>
      <c r="B33" s="65">
        <v>38568</v>
      </c>
      <c r="C33" s="62" t="s">
        <v>97</v>
      </c>
      <c r="D33" s="62" t="s">
        <v>98</v>
      </c>
      <c r="E33" s="62" t="s">
        <v>443</v>
      </c>
      <c r="F33" s="66">
        <v>14</v>
      </c>
      <c r="G33" s="26">
        <v>30</v>
      </c>
      <c r="H33" s="25"/>
      <c r="I33" s="26"/>
      <c r="J33" s="104"/>
      <c r="K33" s="105"/>
      <c r="L33" s="51">
        <v>11</v>
      </c>
      <c r="M33" s="27">
        <v>36</v>
      </c>
      <c r="N33" s="25"/>
      <c r="O33" s="26"/>
      <c r="P33" s="25"/>
      <c r="Q33" s="26"/>
      <c r="R33" s="104"/>
      <c r="S33" s="105"/>
      <c r="T33" s="56"/>
      <c r="U33" s="26"/>
      <c r="V33" s="159"/>
      <c r="W33" s="159"/>
      <c r="X33" s="56">
        <v>11</v>
      </c>
      <c r="Y33" s="26">
        <v>38</v>
      </c>
      <c r="Z33" s="25"/>
      <c r="AA33" s="26"/>
      <c r="AB33" s="4">
        <f t="shared" si="2"/>
        <v>104</v>
      </c>
      <c r="AC33" s="3">
        <f t="shared" si="0"/>
        <v>104</v>
      </c>
      <c r="AD33" s="23">
        <f t="shared" si="1"/>
        <v>31</v>
      </c>
      <c r="AE33">
        <v>3</v>
      </c>
    </row>
    <row r="34" spans="1:31" ht="16.5">
      <c r="A34" s="62" t="s">
        <v>478</v>
      </c>
      <c r="B34" s="65">
        <v>38570</v>
      </c>
      <c r="C34" s="62" t="s">
        <v>178</v>
      </c>
      <c r="D34" s="62" t="s">
        <v>516</v>
      </c>
      <c r="E34" s="62" t="s">
        <v>250</v>
      </c>
      <c r="F34" s="66">
        <v>12</v>
      </c>
      <c r="G34" s="26">
        <v>34</v>
      </c>
      <c r="H34" s="25">
        <v>21</v>
      </c>
      <c r="I34" s="26">
        <v>25</v>
      </c>
      <c r="J34" s="104"/>
      <c r="K34" s="105"/>
      <c r="L34" s="51">
        <v>21</v>
      </c>
      <c r="M34" s="27">
        <v>25</v>
      </c>
      <c r="N34" s="25">
        <v>24</v>
      </c>
      <c r="O34" s="26">
        <v>20</v>
      </c>
      <c r="P34" s="25"/>
      <c r="Q34" s="26"/>
      <c r="R34" s="104"/>
      <c r="S34" s="105"/>
      <c r="T34" s="56"/>
      <c r="U34" s="26"/>
      <c r="V34" s="159"/>
      <c r="W34" s="159"/>
      <c r="X34" s="56"/>
      <c r="Y34" s="26"/>
      <c r="Z34" s="25"/>
      <c r="AA34" s="26"/>
      <c r="AB34" s="4">
        <f t="shared" si="2"/>
        <v>104</v>
      </c>
      <c r="AC34" s="3">
        <f t="shared" si="0"/>
        <v>104</v>
      </c>
      <c r="AD34" s="23">
        <f t="shared" si="1"/>
        <v>32</v>
      </c>
      <c r="AE34">
        <v>4</v>
      </c>
    </row>
    <row r="35" spans="1:31" ht="16.5">
      <c r="A35" s="62" t="s">
        <v>541</v>
      </c>
      <c r="B35" s="65">
        <v>38705</v>
      </c>
      <c r="C35" s="62" t="s">
        <v>74</v>
      </c>
      <c r="D35" s="62" t="s">
        <v>102</v>
      </c>
      <c r="E35" s="62" t="s">
        <v>443</v>
      </c>
      <c r="F35" s="66">
        <v>19</v>
      </c>
      <c r="G35" s="26">
        <v>25</v>
      </c>
      <c r="H35" s="25"/>
      <c r="I35" s="26"/>
      <c r="J35" s="104"/>
      <c r="K35" s="105"/>
      <c r="L35" s="51">
        <v>20</v>
      </c>
      <c r="M35" s="27">
        <v>25</v>
      </c>
      <c r="N35" s="25">
        <v>29</v>
      </c>
      <c r="O35" s="26">
        <v>15</v>
      </c>
      <c r="P35" s="25"/>
      <c r="Q35" s="26"/>
      <c r="R35" s="104"/>
      <c r="S35" s="105"/>
      <c r="T35" s="56">
        <v>30</v>
      </c>
      <c r="U35" s="26">
        <v>18</v>
      </c>
      <c r="V35" s="159"/>
      <c r="W35" s="159"/>
      <c r="X35" s="56">
        <v>26</v>
      </c>
      <c r="Y35" s="26">
        <v>19</v>
      </c>
      <c r="Z35" s="25"/>
      <c r="AA35" s="26"/>
      <c r="AB35" s="4">
        <f t="shared" si="2"/>
        <v>102</v>
      </c>
      <c r="AC35" s="3">
        <f t="shared" ref="AC35:AC66" si="3">G35+I35+K35+M35+O35+Q35+S35+AA35+U35+W35+Y35</f>
        <v>102</v>
      </c>
      <c r="AD35" s="23">
        <f t="shared" si="1"/>
        <v>33</v>
      </c>
      <c r="AE35">
        <v>5</v>
      </c>
    </row>
    <row r="36" spans="1:31" ht="16.5">
      <c r="A36" s="62" t="s">
        <v>426</v>
      </c>
      <c r="B36" s="65">
        <v>38736</v>
      </c>
      <c r="C36" s="62" t="s">
        <v>155</v>
      </c>
      <c r="D36" s="62" t="s">
        <v>673</v>
      </c>
      <c r="E36" s="62" t="s">
        <v>250</v>
      </c>
      <c r="F36" s="66">
        <v>8</v>
      </c>
      <c r="G36" s="26">
        <v>42</v>
      </c>
      <c r="H36" s="25">
        <v>16</v>
      </c>
      <c r="I36" s="26">
        <v>30</v>
      </c>
      <c r="J36" s="104"/>
      <c r="K36" s="105"/>
      <c r="L36" s="51"/>
      <c r="M36" s="27"/>
      <c r="N36" s="25">
        <v>19</v>
      </c>
      <c r="O36" s="26">
        <v>25</v>
      </c>
      <c r="P36" s="25"/>
      <c r="Q36" s="26"/>
      <c r="R36" s="104"/>
      <c r="S36" s="105"/>
      <c r="T36" s="56"/>
      <c r="U36" s="26"/>
      <c r="V36" s="159"/>
      <c r="W36" s="159"/>
      <c r="X36" s="56"/>
      <c r="Y36" s="26"/>
      <c r="Z36" s="25"/>
      <c r="AA36" s="26"/>
      <c r="AB36" s="4">
        <f t="shared" si="2"/>
        <v>97</v>
      </c>
      <c r="AC36" s="3">
        <f t="shared" si="3"/>
        <v>97</v>
      </c>
      <c r="AD36" s="23">
        <f t="shared" ref="AD36:AD67" si="4">AD35+1</f>
        <v>34</v>
      </c>
      <c r="AE36">
        <v>3</v>
      </c>
    </row>
    <row r="37" spans="1:31" ht="16.5">
      <c r="A37" s="62" t="s">
        <v>543</v>
      </c>
      <c r="B37" s="65">
        <v>38357</v>
      </c>
      <c r="C37" s="62" t="s">
        <v>169</v>
      </c>
      <c r="D37" s="62" t="s">
        <v>77</v>
      </c>
      <c r="E37" s="62" t="s">
        <v>494</v>
      </c>
      <c r="F37" s="66">
        <v>20</v>
      </c>
      <c r="G37" s="26">
        <v>24</v>
      </c>
      <c r="H37" s="25"/>
      <c r="I37" s="26"/>
      <c r="J37" s="104"/>
      <c r="K37" s="105"/>
      <c r="L37" s="51">
        <v>16</v>
      </c>
      <c r="M37" s="27">
        <v>29</v>
      </c>
      <c r="N37" s="25">
        <v>21</v>
      </c>
      <c r="O37" s="26">
        <v>23</v>
      </c>
      <c r="P37" s="25"/>
      <c r="Q37" s="26"/>
      <c r="R37" s="104"/>
      <c r="S37" s="105"/>
      <c r="T37" s="56">
        <v>26</v>
      </c>
      <c r="U37" s="26">
        <v>20</v>
      </c>
      <c r="V37" s="159"/>
      <c r="W37" s="159"/>
      <c r="X37" s="56"/>
      <c r="Y37" s="26"/>
      <c r="Z37" s="25"/>
      <c r="AA37" s="26"/>
      <c r="AB37" s="4">
        <f t="shared" si="2"/>
        <v>96</v>
      </c>
      <c r="AC37" s="3">
        <f t="shared" si="3"/>
        <v>96</v>
      </c>
      <c r="AD37" s="23">
        <f t="shared" si="4"/>
        <v>35</v>
      </c>
      <c r="AE37">
        <v>4</v>
      </c>
    </row>
    <row r="38" spans="1:31" ht="16.5">
      <c r="A38" s="62" t="s">
        <v>933</v>
      </c>
      <c r="B38" s="87">
        <v>38668</v>
      </c>
      <c r="C38" s="62" t="s">
        <v>934</v>
      </c>
      <c r="D38" s="62" t="s">
        <v>935</v>
      </c>
      <c r="E38" s="62" t="s">
        <v>26</v>
      </c>
      <c r="F38" s="25"/>
      <c r="G38" s="26"/>
      <c r="H38" s="25">
        <v>23</v>
      </c>
      <c r="I38" s="26">
        <v>23</v>
      </c>
      <c r="J38" s="104"/>
      <c r="K38" s="105"/>
      <c r="L38" s="51">
        <v>8</v>
      </c>
      <c r="M38" s="27">
        <v>42</v>
      </c>
      <c r="N38" s="25">
        <v>17</v>
      </c>
      <c r="O38" s="26">
        <v>27</v>
      </c>
      <c r="P38" s="25"/>
      <c r="Q38" s="26"/>
      <c r="R38" s="104"/>
      <c r="S38" s="105"/>
      <c r="T38" s="56"/>
      <c r="U38" s="26"/>
      <c r="V38" s="159"/>
      <c r="W38" s="159"/>
      <c r="X38" s="56"/>
      <c r="Y38" s="26"/>
      <c r="Z38" s="25"/>
      <c r="AA38" s="26"/>
      <c r="AB38" s="4">
        <f t="shared" si="2"/>
        <v>92</v>
      </c>
      <c r="AC38" s="3">
        <f t="shared" si="3"/>
        <v>92</v>
      </c>
      <c r="AD38" s="23">
        <f t="shared" si="4"/>
        <v>36</v>
      </c>
      <c r="AE38">
        <v>3</v>
      </c>
    </row>
    <row r="39" spans="1:31" ht="16.5">
      <c r="A39" s="62" t="s">
        <v>545</v>
      </c>
      <c r="B39" s="65">
        <v>38657</v>
      </c>
      <c r="C39" s="62" t="s">
        <v>528</v>
      </c>
      <c r="D39" s="62" t="s">
        <v>1429</v>
      </c>
      <c r="E39" s="62" t="s">
        <v>241</v>
      </c>
      <c r="F39" s="66">
        <v>21</v>
      </c>
      <c r="G39" s="69">
        <v>23</v>
      </c>
      <c r="H39" s="25"/>
      <c r="I39" s="26"/>
      <c r="J39" s="104"/>
      <c r="K39" s="105"/>
      <c r="L39" s="51"/>
      <c r="M39" s="27"/>
      <c r="N39" s="25"/>
      <c r="O39" s="26"/>
      <c r="P39" s="25">
        <v>14</v>
      </c>
      <c r="Q39" s="26">
        <v>34</v>
      </c>
      <c r="R39" s="104"/>
      <c r="S39" s="105"/>
      <c r="T39" s="56"/>
      <c r="U39" s="26"/>
      <c r="V39" s="159"/>
      <c r="W39" s="159"/>
      <c r="X39" s="56">
        <v>21</v>
      </c>
      <c r="Y39" s="26">
        <v>24</v>
      </c>
      <c r="Z39" s="25"/>
      <c r="AA39" s="26"/>
      <c r="AB39" s="4">
        <f t="shared" si="2"/>
        <v>81</v>
      </c>
      <c r="AC39" s="3">
        <f t="shared" si="3"/>
        <v>81</v>
      </c>
      <c r="AD39" s="23">
        <f t="shared" si="4"/>
        <v>37</v>
      </c>
      <c r="AE39">
        <v>3</v>
      </c>
    </row>
    <row r="40" spans="1:31" ht="16.5">
      <c r="A40" s="62" t="s">
        <v>198</v>
      </c>
      <c r="B40" s="38">
        <v>2005</v>
      </c>
      <c r="C40" s="96" t="s">
        <v>1190</v>
      </c>
      <c r="D40" s="17" t="s">
        <v>1191</v>
      </c>
      <c r="E40" s="16" t="s">
        <v>1192</v>
      </c>
      <c r="F40" s="25"/>
      <c r="G40" s="26"/>
      <c r="H40" s="25"/>
      <c r="I40" s="26"/>
      <c r="J40" s="104"/>
      <c r="K40" s="105"/>
      <c r="L40" s="51">
        <v>2</v>
      </c>
      <c r="M40" s="27">
        <v>80</v>
      </c>
      <c r="N40" s="25"/>
      <c r="O40" s="26"/>
      <c r="P40" s="25"/>
      <c r="Q40" s="26"/>
      <c r="R40" s="104"/>
      <c r="S40" s="105"/>
      <c r="T40" s="56"/>
      <c r="U40" s="26"/>
      <c r="V40" s="159"/>
      <c r="W40" s="159"/>
      <c r="X40" s="56"/>
      <c r="Y40" s="26"/>
      <c r="Z40" s="25"/>
      <c r="AA40" s="26"/>
      <c r="AB40" s="4">
        <f t="shared" si="2"/>
        <v>80</v>
      </c>
      <c r="AC40" s="3">
        <f t="shared" si="3"/>
        <v>80</v>
      </c>
      <c r="AD40" s="23">
        <f t="shared" si="4"/>
        <v>38</v>
      </c>
      <c r="AE40">
        <v>1</v>
      </c>
    </row>
    <row r="41" spans="1:31" ht="16.5">
      <c r="A41" s="62" t="s">
        <v>198</v>
      </c>
      <c r="B41" s="78">
        <v>2006</v>
      </c>
      <c r="C41" s="96" t="s">
        <v>1193</v>
      </c>
      <c r="D41" s="17" t="s">
        <v>1194</v>
      </c>
      <c r="E41" s="16" t="s">
        <v>1192</v>
      </c>
      <c r="F41" s="25"/>
      <c r="G41" s="26"/>
      <c r="H41" s="25"/>
      <c r="I41" s="26"/>
      <c r="J41" s="104"/>
      <c r="K41" s="105"/>
      <c r="L41" s="51">
        <v>2</v>
      </c>
      <c r="M41" s="27">
        <v>80</v>
      </c>
      <c r="N41" s="25"/>
      <c r="O41" s="26"/>
      <c r="P41" s="25"/>
      <c r="Q41" s="26"/>
      <c r="R41" s="104"/>
      <c r="S41" s="105"/>
      <c r="T41" s="56"/>
      <c r="U41" s="26"/>
      <c r="V41" s="159"/>
      <c r="W41" s="159"/>
      <c r="X41" s="56"/>
      <c r="Y41" s="26"/>
      <c r="Z41" s="25"/>
      <c r="AA41" s="26"/>
      <c r="AB41" s="4">
        <f t="shared" si="2"/>
        <v>80</v>
      </c>
      <c r="AC41" s="3">
        <f t="shared" si="3"/>
        <v>80</v>
      </c>
      <c r="AD41" s="23">
        <f t="shared" si="4"/>
        <v>39</v>
      </c>
      <c r="AE41">
        <v>1</v>
      </c>
    </row>
    <row r="42" spans="1:31" ht="16.5">
      <c r="A42" s="62" t="s">
        <v>485</v>
      </c>
      <c r="B42" s="65">
        <v>38658</v>
      </c>
      <c r="C42" s="62" t="s">
        <v>519</v>
      </c>
      <c r="D42" s="62" t="s">
        <v>109</v>
      </c>
      <c r="E42" s="62" t="s">
        <v>494</v>
      </c>
      <c r="F42" s="66">
        <v>16</v>
      </c>
      <c r="G42" s="26">
        <v>28</v>
      </c>
      <c r="H42" s="25"/>
      <c r="I42" s="26"/>
      <c r="J42" s="104"/>
      <c r="K42" s="105"/>
      <c r="L42" s="51"/>
      <c r="M42" s="27"/>
      <c r="N42" s="25">
        <v>13</v>
      </c>
      <c r="O42" s="26">
        <v>32</v>
      </c>
      <c r="P42" s="25"/>
      <c r="Q42" s="26"/>
      <c r="R42" s="104"/>
      <c r="S42" s="105"/>
      <c r="T42" s="56"/>
      <c r="U42" s="26"/>
      <c r="V42" s="159"/>
      <c r="W42" s="159"/>
      <c r="X42" s="56">
        <v>27</v>
      </c>
      <c r="Y42" s="26">
        <v>18</v>
      </c>
      <c r="Z42" s="25"/>
      <c r="AA42" s="26"/>
      <c r="AB42" s="4">
        <f t="shared" si="2"/>
        <v>78</v>
      </c>
      <c r="AC42" s="3">
        <f t="shared" si="3"/>
        <v>78</v>
      </c>
      <c r="AD42" s="23">
        <f t="shared" si="4"/>
        <v>40</v>
      </c>
      <c r="AE42">
        <v>3</v>
      </c>
    </row>
    <row r="43" spans="1:31" ht="16.5">
      <c r="A43" s="62" t="s">
        <v>198</v>
      </c>
      <c r="B43" s="78">
        <v>2005</v>
      </c>
      <c r="C43" s="96" t="s">
        <v>1130</v>
      </c>
      <c r="D43" s="17" t="s">
        <v>1207</v>
      </c>
      <c r="E43" s="16" t="s">
        <v>1208</v>
      </c>
      <c r="F43" s="25"/>
      <c r="G43" s="26"/>
      <c r="H43" s="25"/>
      <c r="I43" s="26"/>
      <c r="J43" s="104"/>
      <c r="K43" s="105"/>
      <c r="L43" s="51">
        <v>13</v>
      </c>
      <c r="M43" s="27">
        <v>32</v>
      </c>
      <c r="N43" s="25">
        <v>7</v>
      </c>
      <c r="O43" s="26">
        <v>44</v>
      </c>
      <c r="P43" s="25"/>
      <c r="Q43" s="26"/>
      <c r="R43" s="104"/>
      <c r="S43" s="105"/>
      <c r="T43" s="56"/>
      <c r="U43" s="26"/>
      <c r="V43" s="159"/>
      <c r="W43" s="159"/>
      <c r="X43" s="56"/>
      <c r="Y43" s="26"/>
      <c r="Z43" s="25"/>
      <c r="AA43" s="26"/>
      <c r="AB43" s="4">
        <f t="shared" si="2"/>
        <v>76</v>
      </c>
      <c r="AC43" s="3">
        <f t="shared" si="3"/>
        <v>76</v>
      </c>
      <c r="AD43" s="23">
        <f t="shared" si="4"/>
        <v>41</v>
      </c>
      <c r="AE43">
        <v>2</v>
      </c>
    </row>
    <row r="44" spans="1:31" ht="16.5">
      <c r="A44" s="62"/>
      <c r="B44" s="65">
        <v>38959</v>
      </c>
      <c r="C44" s="62" t="s">
        <v>167</v>
      </c>
      <c r="D44" s="62" t="s">
        <v>508</v>
      </c>
      <c r="E44" s="62" t="s">
        <v>493</v>
      </c>
      <c r="F44" s="66">
        <v>17</v>
      </c>
      <c r="G44" s="26">
        <v>27</v>
      </c>
      <c r="H44" s="25"/>
      <c r="I44" s="26"/>
      <c r="J44" s="104"/>
      <c r="K44" s="105"/>
      <c r="L44" s="51">
        <v>9</v>
      </c>
      <c r="M44" s="27">
        <v>40</v>
      </c>
      <c r="N44" s="25"/>
      <c r="O44" s="26"/>
      <c r="P44" s="25"/>
      <c r="Q44" s="26"/>
      <c r="R44" s="104"/>
      <c r="S44" s="105"/>
      <c r="T44" s="56"/>
      <c r="U44" s="26"/>
      <c r="V44" s="159"/>
      <c r="W44" s="159"/>
      <c r="X44" s="56"/>
      <c r="Y44" s="26"/>
      <c r="Z44" s="25"/>
      <c r="AA44" s="26"/>
      <c r="AB44" s="4">
        <f t="shared" si="2"/>
        <v>67</v>
      </c>
      <c r="AC44" s="3">
        <f t="shared" si="3"/>
        <v>67</v>
      </c>
      <c r="AD44" s="23">
        <f t="shared" si="4"/>
        <v>42</v>
      </c>
      <c r="AE44">
        <v>2</v>
      </c>
    </row>
    <row r="45" spans="1:31" ht="16.5">
      <c r="A45" s="62" t="s">
        <v>431</v>
      </c>
      <c r="B45" s="65">
        <v>38979</v>
      </c>
      <c r="C45" s="62" t="s">
        <v>190</v>
      </c>
      <c r="D45" s="62" t="s">
        <v>392</v>
      </c>
      <c r="E45" s="62" t="s">
        <v>246</v>
      </c>
      <c r="F45" s="66">
        <v>10</v>
      </c>
      <c r="G45" s="26">
        <v>38</v>
      </c>
      <c r="H45" s="25"/>
      <c r="I45" s="26"/>
      <c r="J45" s="104"/>
      <c r="K45" s="105"/>
      <c r="L45" s="51">
        <v>21</v>
      </c>
      <c r="M45" s="27">
        <v>24</v>
      </c>
      <c r="N45" s="25"/>
      <c r="O45" s="26"/>
      <c r="P45" s="25"/>
      <c r="Q45" s="26"/>
      <c r="R45" s="104"/>
      <c r="S45" s="105"/>
      <c r="T45" s="56"/>
      <c r="U45" s="26"/>
      <c r="V45" s="159"/>
      <c r="W45" s="159"/>
      <c r="X45" s="56"/>
      <c r="Y45" s="26"/>
      <c r="Z45" s="25"/>
      <c r="AA45" s="26"/>
      <c r="AB45" s="4">
        <f t="shared" si="2"/>
        <v>62</v>
      </c>
      <c r="AC45" s="3">
        <f t="shared" si="3"/>
        <v>62</v>
      </c>
      <c r="AD45" s="23">
        <f t="shared" si="4"/>
        <v>43</v>
      </c>
      <c r="AE45">
        <v>2</v>
      </c>
    </row>
    <row r="46" spans="1:31" ht="16.5">
      <c r="A46" s="62" t="s">
        <v>1203</v>
      </c>
      <c r="B46" s="38">
        <v>2006</v>
      </c>
      <c r="C46" s="96" t="s">
        <v>1205</v>
      </c>
      <c r="D46" s="62" t="s">
        <v>1206</v>
      </c>
      <c r="E46" s="96" t="s">
        <v>1204</v>
      </c>
      <c r="F46" s="25"/>
      <c r="G46" s="26"/>
      <c r="H46" s="25"/>
      <c r="I46" s="26"/>
      <c r="J46" s="104"/>
      <c r="K46" s="105"/>
      <c r="L46" s="51">
        <v>13</v>
      </c>
      <c r="M46" s="27">
        <v>32</v>
      </c>
      <c r="N46" s="25"/>
      <c r="O46" s="26"/>
      <c r="P46" s="25"/>
      <c r="Q46" s="26"/>
      <c r="R46" s="104"/>
      <c r="S46" s="105"/>
      <c r="T46" s="56"/>
      <c r="U46" s="26"/>
      <c r="V46" s="159"/>
      <c r="W46" s="159"/>
      <c r="X46" s="56">
        <v>24</v>
      </c>
      <c r="Y46" s="26">
        <v>21</v>
      </c>
      <c r="Z46" s="25"/>
      <c r="AA46" s="26"/>
      <c r="AB46" s="4">
        <f t="shared" si="2"/>
        <v>53</v>
      </c>
      <c r="AC46" s="3">
        <f t="shared" si="3"/>
        <v>53</v>
      </c>
      <c r="AD46" s="23">
        <f t="shared" si="4"/>
        <v>44</v>
      </c>
      <c r="AE46">
        <v>2</v>
      </c>
    </row>
    <row r="47" spans="1:31" ht="16.5">
      <c r="A47" s="62" t="s">
        <v>198</v>
      </c>
      <c r="B47" s="62"/>
      <c r="C47" s="17" t="s">
        <v>1198</v>
      </c>
      <c r="D47" s="17" t="s">
        <v>1199</v>
      </c>
      <c r="E47" s="16" t="s">
        <v>1197</v>
      </c>
      <c r="F47" s="25"/>
      <c r="G47" s="26"/>
      <c r="H47" s="25"/>
      <c r="I47" s="26"/>
      <c r="J47" s="104"/>
      <c r="K47" s="105"/>
      <c r="L47" s="51">
        <v>5</v>
      </c>
      <c r="M47" s="27">
        <v>50</v>
      </c>
      <c r="N47" s="25"/>
      <c r="O47" s="26"/>
      <c r="P47" s="25"/>
      <c r="Q47" s="26"/>
      <c r="R47" s="104"/>
      <c r="S47" s="105"/>
      <c r="T47" s="56"/>
      <c r="U47" s="26"/>
      <c r="V47" s="159"/>
      <c r="W47" s="159"/>
      <c r="X47" s="56"/>
      <c r="Y47" s="26"/>
      <c r="Z47" s="25"/>
      <c r="AA47" s="26"/>
      <c r="AB47" s="4">
        <f t="shared" si="2"/>
        <v>50</v>
      </c>
      <c r="AC47" s="3">
        <f t="shared" si="3"/>
        <v>50</v>
      </c>
      <c r="AD47" s="23">
        <f t="shared" si="4"/>
        <v>45</v>
      </c>
      <c r="AE47">
        <v>1</v>
      </c>
    </row>
    <row r="48" spans="1:31" ht="16.5">
      <c r="A48" s="62" t="s">
        <v>422</v>
      </c>
      <c r="B48" s="65">
        <v>38949</v>
      </c>
      <c r="C48" s="62" t="s">
        <v>95</v>
      </c>
      <c r="D48" s="62" t="s">
        <v>383</v>
      </c>
      <c r="E48" s="62" t="s">
        <v>250</v>
      </c>
      <c r="F48" s="66">
        <v>5</v>
      </c>
      <c r="G48" s="26">
        <v>50</v>
      </c>
      <c r="H48" s="25"/>
      <c r="I48" s="26"/>
      <c r="J48" s="104"/>
      <c r="K48" s="105"/>
      <c r="L48" s="51"/>
      <c r="M48" s="27"/>
      <c r="N48" s="25"/>
      <c r="O48" s="26"/>
      <c r="P48" s="25"/>
      <c r="Q48" s="26"/>
      <c r="R48" s="104"/>
      <c r="S48" s="105"/>
      <c r="T48" s="56"/>
      <c r="U48" s="26"/>
      <c r="V48" s="159"/>
      <c r="W48" s="159"/>
      <c r="X48" s="56"/>
      <c r="Y48" s="26"/>
      <c r="Z48" s="25"/>
      <c r="AA48" s="26"/>
      <c r="AB48" s="4">
        <f t="shared" si="2"/>
        <v>50</v>
      </c>
      <c r="AC48" s="3">
        <f t="shared" si="3"/>
        <v>50</v>
      </c>
      <c r="AD48" s="23">
        <f t="shared" si="4"/>
        <v>46</v>
      </c>
      <c r="AE48">
        <v>1</v>
      </c>
    </row>
    <row r="49" spans="1:31" ht="16.5">
      <c r="A49" s="62" t="s">
        <v>198</v>
      </c>
      <c r="B49" s="65">
        <v>42045</v>
      </c>
      <c r="C49" s="62" t="s">
        <v>502</v>
      </c>
      <c r="D49" s="62" t="s">
        <v>503</v>
      </c>
      <c r="E49" s="62" t="s">
        <v>494</v>
      </c>
      <c r="F49" s="66">
        <v>5</v>
      </c>
      <c r="G49" s="26">
        <v>50</v>
      </c>
      <c r="H49" s="25"/>
      <c r="I49" s="26"/>
      <c r="J49" s="104"/>
      <c r="K49" s="105"/>
      <c r="L49" s="51"/>
      <c r="M49" s="27"/>
      <c r="N49" s="25"/>
      <c r="O49" s="26"/>
      <c r="P49" s="25"/>
      <c r="Q49" s="26"/>
      <c r="R49" s="104"/>
      <c r="S49" s="105"/>
      <c r="T49" s="56"/>
      <c r="U49" s="26"/>
      <c r="V49" s="159"/>
      <c r="W49" s="159"/>
      <c r="X49" s="56"/>
      <c r="Y49" s="26"/>
      <c r="Z49" s="25"/>
      <c r="AA49" s="26"/>
      <c r="AB49" s="4">
        <f t="shared" si="2"/>
        <v>50</v>
      </c>
      <c r="AC49" s="3">
        <f t="shared" si="3"/>
        <v>50</v>
      </c>
      <c r="AD49" s="23">
        <f t="shared" si="4"/>
        <v>47</v>
      </c>
      <c r="AE49">
        <v>1</v>
      </c>
    </row>
    <row r="50" spans="1:31" ht="16.5">
      <c r="A50" s="62" t="s">
        <v>1201</v>
      </c>
      <c r="B50" s="38">
        <v>2005</v>
      </c>
      <c r="C50" s="96" t="s">
        <v>1200</v>
      </c>
      <c r="D50" s="17" t="s">
        <v>1202</v>
      </c>
      <c r="E50" s="62" t="s">
        <v>493</v>
      </c>
      <c r="F50" s="25"/>
      <c r="G50" s="26"/>
      <c r="H50" s="25"/>
      <c r="I50" s="26"/>
      <c r="J50" s="104"/>
      <c r="K50" s="105"/>
      <c r="L50" s="51">
        <v>9</v>
      </c>
      <c r="M50" s="27">
        <v>40</v>
      </c>
      <c r="N50" s="25"/>
      <c r="O50" s="26"/>
      <c r="P50" s="25"/>
      <c r="Q50" s="26"/>
      <c r="R50" s="104"/>
      <c r="S50" s="105"/>
      <c r="T50" s="56"/>
      <c r="U50" s="26"/>
      <c r="V50" s="159"/>
      <c r="W50" s="159"/>
      <c r="X50" s="56"/>
      <c r="Y50" s="26"/>
      <c r="Z50" s="25"/>
      <c r="AA50" s="26"/>
      <c r="AB50" s="4">
        <f t="shared" si="2"/>
        <v>40</v>
      </c>
      <c r="AC50" s="3">
        <f t="shared" si="3"/>
        <v>40</v>
      </c>
      <c r="AD50" s="23">
        <f t="shared" si="4"/>
        <v>48</v>
      </c>
      <c r="AE50">
        <v>1</v>
      </c>
    </row>
    <row r="51" spans="1:31" ht="16.5">
      <c r="A51" s="62"/>
      <c r="B51" s="65">
        <v>367</v>
      </c>
      <c r="C51" s="62" t="s">
        <v>515</v>
      </c>
      <c r="D51" s="62" t="s">
        <v>377</v>
      </c>
      <c r="E51" s="62" t="s">
        <v>250</v>
      </c>
      <c r="F51" s="66">
        <v>12</v>
      </c>
      <c r="G51" s="26">
        <v>34</v>
      </c>
      <c r="H51" s="25"/>
      <c r="I51" s="26"/>
      <c r="J51" s="104"/>
      <c r="K51" s="105"/>
      <c r="L51" s="51"/>
      <c r="M51" s="27"/>
      <c r="N51" s="25"/>
      <c r="O51" s="26"/>
      <c r="P51" s="25"/>
      <c r="Q51" s="26"/>
      <c r="R51" s="104"/>
      <c r="S51" s="105"/>
      <c r="T51" s="56"/>
      <c r="U51" s="26"/>
      <c r="V51" s="159"/>
      <c r="W51" s="159"/>
      <c r="X51" s="56"/>
      <c r="Y51" s="26"/>
      <c r="Z51" s="25"/>
      <c r="AA51" s="26"/>
      <c r="AB51" s="4">
        <f t="shared" si="2"/>
        <v>34</v>
      </c>
      <c r="AC51" s="3">
        <f t="shared" si="3"/>
        <v>34</v>
      </c>
      <c r="AD51" s="23">
        <f t="shared" si="4"/>
        <v>49</v>
      </c>
      <c r="AE51">
        <v>1</v>
      </c>
    </row>
    <row r="52" spans="1:31" ht="16.5">
      <c r="A52" s="62" t="s">
        <v>434</v>
      </c>
      <c r="B52" s="65">
        <v>38882</v>
      </c>
      <c r="C52" s="62" t="s">
        <v>395</v>
      </c>
      <c r="D52" s="62" t="s">
        <v>396</v>
      </c>
      <c r="E52" s="62" t="s">
        <v>241</v>
      </c>
      <c r="F52" s="66">
        <v>12</v>
      </c>
      <c r="G52" s="26">
        <v>34</v>
      </c>
      <c r="H52" s="25"/>
      <c r="I52" s="26"/>
      <c r="J52" s="104"/>
      <c r="K52" s="105"/>
      <c r="L52" s="51"/>
      <c r="M52" s="27"/>
      <c r="N52" s="25"/>
      <c r="O52" s="26"/>
      <c r="P52" s="25"/>
      <c r="Q52" s="26"/>
      <c r="R52" s="104"/>
      <c r="S52" s="105"/>
      <c r="T52" s="56"/>
      <c r="U52" s="26"/>
      <c r="V52" s="159"/>
      <c r="W52" s="159"/>
      <c r="X52" s="56"/>
      <c r="Y52" s="26"/>
      <c r="Z52" s="25"/>
      <c r="AA52" s="26"/>
      <c r="AB52" s="4">
        <f t="shared" si="2"/>
        <v>34</v>
      </c>
      <c r="AC52" s="3">
        <f t="shared" si="3"/>
        <v>34</v>
      </c>
      <c r="AD52" s="23">
        <f t="shared" si="4"/>
        <v>50</v>
      </c>
      <c r="AE52">
        <v>1</v>
      </c>
    </row>
    <row r="53" spans="1:31" ht="16.5">
      <c r="A53" s="62" t="s">
        <v>432</v>
      </c>
      <c r="B53" s="87">
        <v>38392</v>
      </c>
      <c r="C53" s="62" t="s">
        <v>939</v>
      </c>
      <c r="D53" s="62" t="s">
        <v>940</v>
      </c>
      <c r="E53" s="62" t="s">
        <v>26</v>
      </c>
      <c r="F53" s="25"/>
      <c r="G53" s="26"/>
      <c r="H53" s="25">
        <v>16</v>
      </c>
      <c r="I53" s="26">
        <v>30</v>
      </c>
      <c r="J53" s="104"/>
      <c r="K53" s="105"/>
      <c r="L53" s="51"/>
      <c r="M53" s="27"/>
      <c r="N53" s="25"/>
      <c r="O53" s="26"/>
      <c r="P53" s="25"/>
      <c r="Q53" s="26"/>
      <c r="R53" s="104"/>
      <c r="S53" s="105"/>
      <c r="T53" s="56"/>
      <c r="U53" s="26"/>
      <c r="V53" s="159"/>
      <c r="W53" s="159"/>
      <c r="X53" s="56"/>
      <c r="Y53" s="26"/>
      <c r="Z53" s="25"/>
      <c r="AA53" s="26"/>
      <c r="AB53" s="4">
        <f t="shared" si="2"/>
        <v>30</v>
      </c>
      <c r="AC53" s="3">
        <f t="shared" si="3"/>
        <v>30</v>
      </c>
      <c r="AD53" s="23">
        <f t="shared" si="4"/>
        <v>51</v>
      </c>
      <c r="AE53">
        <v>1</v>
      </c>
    </row>
    <row r="54" spans="1:31" ht="16.5">
      <c r="A54" s="62" t="s">
        <v>1214</v>
      </c>
      <c r="B54" s="38">
        <v>2006</v>
      </c>
      <c r="C54" s="96" t="s">
        <v>1215</v>
      </c>
      <c r="D54" s="62" t="s">
        <v>1216</v>
      </c>
      <c r="E54" s="96" t="s">
        <v>1204</v>
      </c>
      <c r="F54" s="25"/>
      <c r="G54" s="26"/>
      <c r="H54" s="25"/>
      <c r="I54" s="26"/>
      <c r="J54" s="104"/>
      <c r="K54" s="105"/>
      <c r="L54" s="51">
        <v>17</v>
      </c>
      <c r="M54" s="27">
        <v>28</v>
      </c>
      <c r="N54" s="25"/>
      <c r="O54" s="26"/>
      <c r="P54" s="25"/>
      <c r="Q54" s="26"/>
      <c r="R54" s="104"/>
      <c r="S54" s="105"/>
      <c r="T54" s="56"/>
      <c r="U54" s="26"/>
      <c r="V54" s="159"/>
      <c r="W54" s="159"/>
      <c r="X54" s="56"/>
      <c r="Y54" s="26"/>
      <c r="Z54" s="25"/>
      <c r="AA54" s="26"/>
      <c r="AB54" s="4">
        <f t="shared" si="2"/>
        <v>28</v>
      </c>
      <c r="AC54" s="3">
        <f t="shared" si="3"/>
        <v>28</v>
      </c>
      <c r="AD54" s="23">
        <f t="shared" si="4"/>
        <v>52</v>
      </c>
      <c r="AE54">
        <v>1</v>
      </c>
    </row>
    <row r="55" spans="1:31" ht="16.5">
      <c r="A55" s="62" t="s">
        <v>924</v>
      </c>
      <c r="B55" s="18" t="s">
        <v>900</v>
      </c>
      <c r="C55" s="62" t="s">
        <v>925</v>
      </c>
      <c r="D55" s="62" t="s">
        <v>109</v>
      </c>
      <c r="E55" s="62" t="s">
        <v>1329</v>
      </c>
      <c r="F55" s="25"/>
      <c r="G55" s="26"/>
      <c r="H55" s="25">
        <v>18</v>
      </c>
      <c r="I55" s="26">
        <v>28</v>
      </c>
      <c r="J55" s="104"/>
      <c r="K55" s="105"/>
      <c r="L55" s="51"/>
      <c r="M55" s="27"/>
      <c r="N55" s="25"/>
      <c r="O55" s="26"/>
      <c r="P55" s="25"/>
      <c r="Q55" s="26"/>
      <c r="R55" s="104"/>
      <c r="S55" s="105"/>
      <c r="T55" s="56"/>
      <c r="U55" s="26"/>
      <c r="V55" s="159"/>
      <c r="W55" s="159"/>
      <c r="X55" s="56"/>
      <c r="Y55" s="26"/>
      <c r="Z55" s="25"/>
      <c r="AA55" s="26"/>
      <c r="AB55" s="4">
        <f t="shared" ref="AB55:AB86" si="5">G55+I55+K55+M55+O55+Q55+S55+AA55+U55+W55+Y55</f>
        <v>28</v>
      </c>
      <c r="AC55" s="3">
        <f t="shared" si="3"/>
        <v>28</v>
      </c>
      <c r="AD55" s="23">
        <f t="shared" si="4"/>
        <v>53</v>
      </c>
      <c r="AE55">
        <v>1</v>
      </c>
    </row>
    <row r="56" spans="1:31" ht="16.5">
      <c r="A56" s="62" t="s">
        <v>198</v>
      </c>
      <c r="B56" s="38" t="s">
        <v>926</v>
      </c>
      <c r="C56" s="70" t="s">
        <v>927</v>
      </c>
      <c r="D56" s="62" t="s">
        <v>928</v>
      </c>
      <c r="E56" s="62" t="s">
        <v>26</v>
      </c>
      <c r="F56" s="25"/>
      <c r="G56" s="26"/>
      <c r="H56" s="25">
        <v>19</v>
      </c>
      <c r="I56" s="26">
        <v>27</v>
      </c>
      <c r="J56" s="104"/>
      <c r="K56" s="105"/>
      <c r="L56" s="51"/>
      <c r="M56" s="27"/>
      <c r="N56" s="25"/>
      <c r="O56" s="26"/>
      <c r="P56" s="25"/>
      <c r="Q56" s="26"/>
      <c r="R56" s="104"/>
      <c r="S56" s="105"/>
      <c r="T56" s="56"/>
      <c r="U56" s="26"/>
      <c r="V56" s="159"/>
      <c r="W56" s="159"/>
      <c r="X56" s="56"/>
      <c r="Y56" s="26"/>
      <c r="Z56" s="25"/>
      <c r="AA56" s="26"/>
      <c r="AB56" s="4">
        <f t="shared" si="5"/>
        <v>27</v>
      </c>
      <c r="AC56" s="3">
        <f t="shared" si="3"/>
        <v>27</v>
      </c>
      <c r="AD56" s="23">
        <f t="shared" si="4"/>
        <v>54</v>
      </c>
      <c r="AE56">
        <v>1</v>
      </c>
    </row>
    <row r="57" spans="1:31" ht="16.5">
      <c r="A57" s="62"/>
      <c r="B57" s="38">
        <v>2006</v>
      </c>
      <c r="C57" s="96" t="s">
        <v>1219</v>
      </c>
      <c r="D57" s="62" t="s">
        <v>64</v>
      </c>
      <c r="E57" s="96" t="s">
        <v>820</v>
      </c>
      <c r="F57" s="25"/>
      <c r="G57" s="26"/>
      <c r="H57" s="25"/>
      <c r="I57" s="26"/>
      <c r="J57" s="104"/>
      <c r="K57" s="105"/>
      <c r="L57" s="51">
        <v>19</v>
      </c>
      <c r="M57" s="27">
        <v>26</v>
      </c>
      <c r="N57" s="25"/>
      <c r="O57" s="26"/>
      <c r="P57" s="25"/>
      <c r="Q57" s="26"/>
      <c r="R57" s="104"/>
      <c r="S57" s="105"/>
      <c r="T57" s="56"/>
      <c r="U57" s="26"/>
      <c r="V57" s="159"/>
      <c r="W57" s="159"/>
      <c r="X57" s="56"/>
      <c r="Y57" s="26"/>
      <c r="Z57" s="25"/>
      <c r="AA57" s="26"/>
      <c r="AB57" s="4">
        <f t="shared" si="5"/>
        <v>26</v>
      </c>
      <c r="AC57" s="3">
        <f t="shared" si="3"/>
        <v>26</v>
      </c>
      <c r="AD57" s="23">
        <f t="shared" si="4"/>
        <v>55</v>
      </c>
      <c r="AE57">
        <v>1</v>
      </c>
    </row>
    <row r="58" spans="1:31" ht="16.5">
      <c r="A58" s="62"/>
      <c r="B58" s="78">
        <v>2006</v>
      </c>
      <c r="C58" s="96" t="s">
        <v>1220</v>
      </c>
      <c r="D58" s="62" t="s">
        <v>1221</v>
      </c>
      <c r="E58" s="96" t="s">
        <v>820</v>
      </c>
      <c r="F58" s="25"/>
      <c r="G58" s="26"/>
      <c r="H58" s="25"/>
      <c r="I58" s="26"/>
      <c r="J58" s="104"/>
      <c r="K58" s="105"/>
      <c r="L58" s="51">
        <v>19</v>
      </c>
      <c r="M58" s="27">
        <v>26</v>
      </c>
      <c r="N58" s="25"/>
      <c r="O58" s="26"/>
      <c r="P58" s="25"/>
      <c r="Q58" s="26"/>
      <c r="R58" s="104"/>
      <c r="S58" s="105"/>
      <c r="T58" s="56"/>
      <c r="U58" s="26"/>
      <c r="V58" s="159"/>
      <c r="W58" s="159"/>
      <c r="X58" s="56"/>
      <c r="Y58" s="26"/>
      <c r="Z58" s="25"/>
      <c r="AA58" s="26"/>
      <c r="AB58" s="4">
        <f t="shared" si="5"/>
        <v>26</v>
      </c>
      <c r="AC58" s="3">
        <f t="shared" si="3"/>
        <v>26</v>
      </c>
      <c r="AD58" s="23">
        <f t="shared" si="4"/>
        <v>56</v>
      </c>
      <c r="AE58">
        <v>1</v>
      </c>
    </row>
    <row r="59" spans="1:31" ht="16.5">
      <c r="A59" s="62" t="s">
        <v>198</v>
      </c>
      <c r="B59" s="65">
        <v>38679</v>
      </c>
      <c r="C59" s="62" t="s">
        <v>522</v>
      </c>
      <c r="D59" s="62" t="s">
        <v>523</v>
      </c>
      <c r="E59" s="62" t="s">
        <v>494</v>
      </c>
      <c r="F59" s="66">
        <v>18</v>
      </c>
      <c r="G59" s="26">
        <v>26</v>
      </c>
      <c r="H59" s="25"/>
      <c r="I59" s="26"/>
      <c r="J59" s="104"/>
      <c r="K59" s="105"/>
      <c r="L59" s="51"/>
      <c r="M59" s="27"/>
      <c r="N59" s="25"/>
      <c r="O59" s="26"/>
      <c r="P59" s="25"/>
      <c r="Q59" s="26"/>
      <c r="R59" s="104"/>
      <c r="S59" s="105"/>
      <c r="T59" s="56"/>
      <c r="U59" s="26"/>
      <c r="V59" s="159"/>
      <c r="W59" s="159"/>
      <c r="X59" s="56"/>
      <c r="Y59" s="26"/>
      <c r="Z59" s="25"/>
      <c r="AA59" s="26"/>
      <c r="AB59" s="4">
        <f t="shared" si="5"/>
        <v>26</v>
      </c>
      <c r="AC59" s="3">
        <f t="shared" si="3"/>
        <v>26</v>
      </c>
      <c r="AD59" s="23">
        <f t="shared" si="4"/>
        <v>57</v>
      </c>
      <c r="AE59">
        <v>1</v>
      </c>
    </row>
    <row r="60" spans="1:31" ht="16.5">
      <c r="A60" s="62" t="s">
        <v>897</v>
      </c>
      <c r="B60" s="65">
        <v>38903</v>
      </c>
      <c r="C60" s="62" t="s">
        <v>898</v>
      </c>
      <c r="D60" s="62" t="s">
        <v>77</v>
      </c>
      <c r="E60" s="62" t="s">
        <v>26</v>
      </c>
      <c r="F60" s="25"/>
      <c r="G60" s="26"/>
      <c r="H60" s="25">
        <v>27</v>
      </c>
      <c r="I60" s="26">
        <v>20</v>
      </c>
      <c r="J60" s="104"/>
      <c r="K60" s="105"/>
      <c r="L60" s="51"/>
      <c r="M60" s="27"/>
      <c r="N60" s="25"/>
      <c r="O60" s="26"/>
      <c r="P60" s="25"/>
      <c r="Q60" s="26"/>
      <c r="R60" s="104"/>
      <c r="S60" s="105"/>
      <c r="T60" s="56"/>
      <c r="U60" s="26"/>
      <c r="V60" s="159"/>
      <c r="W60" s="159"/>
      <c r="X60" s="56"/>
      <c r="Y60" s="26"/>
      <c r="Z60" s="25"/>
      <c r="AA60" s="26"/>
      <c r="AB60" s="4">
        <f t="shared" si="5"/>
        <v>20</v>
      </c>
      <c r="AC60" s="3">
        <f t="shared" si="3"/>
        <v>20</v>
      </c>
      <c r="AD60" s="23">
        <f t="shared" si="4"/>
        <v>58</v>
      </c>
      <c r="AE60">
        <v>1</v>
      </c>
    </row>
    <row r="61" spans="1:31" ht="16.5">
      <c r="A61" s="62"/>
      <c r="B61" s="123"/>
      <c r="C61" s="123" t="s">
        <v>1337</v>
      </c>
      <c r="D61" s="123" t="s">
        <v>147</v>
      </c>
      <c r="E61" s="16" t="s">
        <v>1338</v>
      </c>
      <c r="F61" s="25"/>
      <c r="G61" s="26"/>
      <c r="H61" s="25"/>
      <c r="I61" s="26"/>
      <c r="J61" s="104"/>
      <c r="K61" s="105"/>
      <c r="L61" s="51"/>
      <c r="M61" s="27"/>
      <c r="N61" s="25">
        <v>28</v>
      </c>
      <c r="O61" s="26">
        <v>16</v>
      </c>
      <c r="P61" s="25"/>
      <c r="Q61" s="26"/>
      <c r="R61" s="104"/>
      <c r="S61" s="105"/>
      <c r="T61" s="56"/>
      <c r="U61" s="26"/>
      <c r="V61" s="159"/>
      <c r="W61" s="159"/>
      <c r="X61" s="56"/>
      <c r="Y61" s="26"/>
      <c r="Z61" s="25"/>
      <c r="AA61" s="26"/>
      <c r="AB61" s="4">
        <f t="shared" si="5"/>
        <v>16</v>
      </c>
      <c r="AC61" s="3">
        <f t="shared" si="3"/>
        <v>16</v>
      </c>
      <c r="AD61" s="23">
        <f t="shared" si="4"/>
        <v>59</v>
      </c>
      <c r="AE61">
        <v>1</v>
      </c>
    </row>
    <row r="62" spans="1:31" ht="16.5">
      <c r="A62" s="62" t="s">
        <v>198</v>
      </c>
      <c r="B62" s="38" t="s">
        <v>926</v>
      </c>
      <c r="C62" s="62" t="s">
        <v>941</v>
      </c>
      <c r="D62" s="62" t="s">
        <v>942</v>
      </c>
      <c r="E62" s="62" t="s">
        <v>26</v>
      </c>
      <c r="F62" s="25"/>
      <c r="G62" s="26"/>
      <c r="H62" s="25">
        <v>32</v>
      </c>
      <c r="I62" s="26">
        <v>15</v>
      </c>
      <c r="J62" s="104"/>
      <c r="K62" s="105"/>
      <c r="L62" s="51"/>
      <c r="M62" s="27"/>
      <c r="N62" s="25"/>
      <c r="O62" s="26"/>
      <c r="P62" s="25"/>
      <c r="Q62" s="26"/>
      <c r="R62" s="104"/>
      <c r="S62" s="105"/>
      <c r="T62" s="56"/>
      <c r="U62" s="26"/>
      <c r="V62" s="159"/>
      <c r="W62" s="159"/>
      <c r="X62" s="56"/>
      <c r="Y62" s="26"/>
      <c r="Z62" s="25"/>
      <c r="AA62" s="26"/>
      <c r="AB62" s="4">
        <f t="shared" si="5"/>
        <v>15</v>
      </c>
      <c r="AC62" s="3">
        <f t="shared" si="3"/>
        <v>15</v>
      </c>
      <c r="AD62" s="23">
        <f t="shared" si="4"/>
        <v>60</v>
      </c>
      <c r="AE62">
        <v>1</v>
      </c>
    </row>
    <row r="63" spans="1:31" ht="16.5">
      <c r="A63" s="62"/>
      <c r="B63" s="65">
        <v>38356</v>
      </c>
      <c r="C63" s="17" t="s">
        <v>1491</v>
      </c>
      <c r="D63" s="17" t="s">
        <v>402</v>
      </c>
      <c r="E63" s="31" t="s">
        <v>198</v>
      </c>
      <c r="F63" s="25"/>
      <c r="G63" s="26"/>
      <c r="H63" s="25"/>
      <c r="I63" s="26"/>
      <c r="J63" s="104"/>
      <c r="K63" s="105"/>
      <c r="L63" s="51"/>
      <c r="M63" s="27"/>
      <c r="N63" s="25"/>
      <c r="O63" s="26"/>
      <c r="P63" s="25"/>
      <c r="Q63" s="26"/>
      <c r="R63" s="104"/>
      <c r="S63" s="105"/>
      <c r="T63" s="56"/>
      <c r="U63" s="26"/>
      <c r="V63" s="159"/>
      <c r="W63" s="159"/>
      <c r="X63" s="56">
        <v>5</v>
      </c>
      <c r="Y63" s="26">
        <v>0</v>
      </c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  <c r="AE63">
        <v>1</v>
      </c>
    </row>
    <row r="64" spans="1:31" ht="16.5">
      <c r="A64" s="62"/>
      <c r="B64" s="62"/>
      <c r="C64" s="17" t="s">
        <v>1449</v>
      </c>
      <c r="D64" s="17" t="s">
        <v>1450</v>
      </c>
      <c r="E64" s="141" t="s">
        <v>1451</v>
      </c>
      <c r="F64" s="25"/>
      <c r="G64" s="26"/>
      <c r="H64" s="25"/>
      <c r="I64" s="26"/>
      <c r="J64" s="104"/>
      <c r="K64" s="105"/>
      <c r="L64" s="51"/>
      <c r="M64" s="27"/>
      <c r="N64" s="25"/>
      <c r="O64" s="26"/>
      <c r="P64" s="25"/>
      <c r="Q64" s="26"/>
      <c r="R64" s="104"/>
      <c r="S64" s="105"/>
      <c r="T64" s="56">
        <v>2</v>
      </c>
      <c r="U64" s="26">
        <v>0</v>
      </c>
      <c r="V64" s="159"/>
      <c r="W64" s="159"/>
      <c r="X64" s="56"/>
      <c r="Y64" s="26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  <c r="AE64">
        <v>1</v>
      </c>
    </row>
    <row r="65" spans="1:31" ht="16.5">
      <c r="A65" s="62"/>
      <c r="B65" s="62"/>
      <c r="C65" s="17" t="s">
        <v>1452</v>
      </c>
      <c r="D65" s="17" t="s">
        <v>1453</v>
      </c>
      <c r="E65" s="16" t="s">
        <v>198</v>
      </c>
      <c r="F65" s="25"/>
      <c r="G65" s="26"/>
      <c r="H65" s="25"/>
      <c r="I65" s="26"/>
      <c r="J65" s="104"/>
      <c r="K65" s="105"/>
      <c r="L65" s="51"/>
      <c r="M65" s="27"/>
      <c r="N65" s="25"/>
      <c r="O65" s="26"/>
      <c r="P65" s="25"/>
      <c r="Q65" s="26"/>
      <c r="R65" s="104"/>
      <c r="S65" s="105"/>
      <c r="T65" s="56">
        <v>18</v>
      </c>
      <c r="U65" s="26">
        <v>0</v>
      </c>
      <c r="V65" s="159"/>
      <c r="W65" s="159"/>
      <c r="X65" s="56"/>
      <c r="Y65" s="26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  <c r="AE65">
        <v>1</v>
      </c>
    </row>
    <row r="66" spans="1:31" ht="16.5">
      <c r="A66" s="62"/>
      <c r="B66" s="62"/>
      <c r="C66" s="17" t="s">
        <v>491</v>
      </c>
      <c r="D66" s="17" t="s">
        <v>1454</v>
      </c>
      <c r="E66" s="16" t="s">
        <v>1367</v>
      </c>
      <c r="F66" s="25"/>
      <c r="G66" s="26"/>
      <c r="H66" s="25"/>
      <c r="I66" s="26"/>
      <c r="J66" s="104"/>
      <c r="K66" s="105"/>
      <c r="L66" s="51"/>
      <c r="M66" s="27"/>
      <c r="N66" s="25"/>
      <c r="O66" s="26"/>
      <c r="P66" s="25"/>
      <c r="Q66" s="26"/>
      <c r="R66" s="104"/>
      <c r="S66" s="105"/>
      <c r="T66" s="56">
        <v>27</v>
      </c>
      <c r="U66" s="26">
        <v>0</v>
      </c>
      <c r="V66" s="159"/>
      <c r="W66" s="159"/>
      <c r="X66" s="56"/>
      <c r="Y66" s="26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  <c r="AE66">
        <v>1</v>
      </c>
    </row>
    <row r="67" spans="1:31" ht="16.5">
      <c r="A67" s="62"/>
      <c r="B67" s="62"/>
      <c r="C67" s="17" t="s">
        <v>1455</v>
      </c>
      <c r="D67" s="17" t="s">
        <v>1456</v>
      </c>
      <c r="E67" s="16" t="s">
        <v>198</v>
      </c>
      <c r="F67" s="25"/>
      <c r="G67" s="26"/>
      <c r="H67" s="25"/>
      <c r="I67" s="26"/>
      <c r="J67" s="104"/>
      <c r="K67" s="105"/>
      <c r="L67" s="51"/>
      <c r="M67" s="27"/>
      <c r="N67" s="25"/>
      <c r="O67" s="26"/>
      <c r="P67" s="25"/>
      <c r="Q67" s="26"/>
      <c r="R67" s="104"/>
      <c r="S67" s="105"/>
      <c r="T67" s="56">
        <v>28</v>
      </c>
      <c r="U67" s="26">
        <v>0</v>
      </c>
      <c r="V67" s="159"/>
      <c r="W67" s="159"/>
      <c r="X67" s="56"/>
      <c r="Y67" s="26"/>
      <c r="Z67" s="25"/>
      <c r="AA67" s="26"/>
      <c r="AB67" s="4">
        <f t="shared" si="5"/>
        <v>0</v>
      </c>
      <c r="AC67" s="3">
        <f t="shared" ref="AC67:AC97" si="6">G67+I67+K67+M67+O67+Q67+S67+AA67+U67+W67+Y67</f>
        <v>0</v>
      </c>
      <c r="AD67" s="23">
        <f t="shared" si="4"/>
        <v>65</v>
      </c>
      <c r="AE67">
        <v>1</v>
      </c>
    </row>
    <row r="68" spans="1:31" ht="16.5">
      <c r="A68" s="62"/>
      <c r="B68" s="62"/>
      <c r="C68" s="58" t="s">
        <v>1404</v>
      </c>
      <c r="D68" s="17" t="s">
        <v>743</v>
      </c>
      <c r="E68" s="16" t="s">
        <v>198</v>
      </c>
      <c r="F68" s="25"/>
      <c r="G68" s="26"/>
      <c r="H68" s="25"/>
      <c r="I68" s="26"/>
      <c r="J68" s="104"/>
      <c r="K68" s="105"/>
      <c r="L68" s="51"/>
      <c r="M68" s="27"/>
      <c r="N68" s="25"/>
      <c r="O68" s="26"/>
      <c r="P68" s="25">
        <v>4</v>
      </c>
      <c r="Q68" s="26">
        <v>0</v>
      </c>
      <c r="R68" s="104"/>
      <c r="S68" s="105"/>
      <c r="T68" s="56"/>
      <c r="U68" s="26"/>
      <c r="V68" s="159"/>
      <c r="W68" s="159"/>
      <c r="X68" s="56"/>
      <c r="Y68" s="26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97" si="7">AD67+1</f>
        <v>66</v>
      </c>
      <c r="AE68">
        <v>1</v>
      </c>
    </row>
    <row r="69" spans="1:31" ht="16.5">
      <c r="A69" s="62"/>
      <c r="B69" s="62"/>
      <c r="C69" s="58" t="s">
        <v>1405</v>
      </c>
      <c r="D69" s="17" t="s">
        <v>1406</v>
      </c>
      <c r="E69" s="16" t="s">
        <v>198</v>
      </c>
      <c r="F69" s="25"/>
      <c r="G69" s="26"/>
      <c r="H69" s="25"/>
      <c r="I69" s="26"/>
      <c r="J69" s="104"/>
      <c r="K69" s="105"/>
      <c r="L69" s="51"/>
      <c r="M69" s="27"/>
      <c r="N69" s="25"/>
      <c r="O69" s="26"/>
      <c r="P69" s="25">
        <v>7</v>
      </c>
      <c r="Q69" s="26">
        <v>0</v>
      </c>
      <c r="R69" s="104"/>
      <c r="S69" s="105"/>
      <c r="T69" s="56"/>
      <c r="U69" s="26"/>
      <c r="V69" s="159"/>
      <c r="W69" s="159"/>
      <c r="X69" s="56"/>
      <c r="Y69" s="26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  <c r="AE69">
        <v>1</v>
      </c>
    </row>
    <row r="70" spans="1:31" ht="16.5">
      <c r="A70" s="62"/>
      <c r="B70" s="62"/>
      <c r="C70" s="58" t="s">
        <v>1408</v>
      </c>
      <c r="D70" s="17" t="s">
        <v>1409</v>
      </c>
      <c r="E70" s="16" t="s">
        <v>198</v>
      </c>
      <c r="F70" s="25"/>
      <c r="G70" s="26"/>
      <c r="H70" s="25"/>
      <c r="I70" s="26"/>
      <c r="J70" s="104"/>
      <c r="K70" s="105"/>
      <c r="L70" s="51"/>
      <c r="M70" s="27"/>
      <c r="N70" s="25"/>
      <c r="O70" s="26"/>
      <c r="P70" s="25">
        <v>26</v>
      </c>
      <c r="Q70" s="26">
        <v>0</v>
      </c>
      <c r="R70" s="104"/>
      <c r="S70" s="105"/>
      <c r="T70" s="56"/>
      <c r="U70" s="26"/>
      <c r="V70" s="159"/>
      <c r="W70" s="159"/>
      <c r="X70" s="56"/>
      <c r="Y70" s="26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  <c r="AE70">
        <v>1</v>
      </c>
    </row>
    <row r="71" spans="1:31" ht="16.5">
      <c r="A71" s="62"/>
      <c r="B71" s="62"/>
      <c r="C71" s="58" t="s">
        <v>773</v>
      </c>
      <c r="D71" s="17" t="s">
        <v>1410</v>
      </c>
      <c r="E71" s="16" t="s">
        <v>198</v>
      </c>
      <c r="F71" s="25"/>
      <c r="G71" s="26"/>
      <c r="H71" s="25"/>
      <c r="I71" s="26"/>
      <c r="J71" s="104"/>
      <c r="K71" s="105"/>
      <c r="L71" s="51"/>
      <c r="M71" s="27"/>
      <c r="N71" s="25"/>
      <c r="O71" s="26"/>
      <c r="P71" s="25">
        <v>27</v>
      </c>
      <c r="Q71" s="26">
        <v>0</v>
      </c>
      <c r="R71" s="104"/>
      <c r="S71" s="105"/>
      <c r="T71" s="56"/>
      <c r="U71" s="26"/>
      <c r="V71" s="159"/>
      <c r="W71" s="159"/>
      <c r="X71" s="56"/>
      <c r="Y71" s="26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  <c r="AE71">
        <v>1</v>
      </c>
    </row>
    <row r="72" spans="1:31" ht="16.5">
      <c r="A72" s="62" t="s">
        <v>198</v>
      </c>
      <c r="B72" s="38">
        <v>2005</v>
      </c>
      <c r="C72" s="125" t="s">
        <v>1211</v>
      </c>
      <c r="D72" s="17" t="s">
        <v>1212</v>
      </c>
      <c r="E72" s="16" t="s">
        <v>198</v>
      </c>
      <c r="F72" s="25"/>
      <c r="G72" s="26"/>
      <c r="H72" s="25"/>
      <c r="I72" s="26"/>
      <c r="J72" s="104"/>
      <c r="K72" s="105"/>
      <c r="L72" s="51">
        <v>15</v>
      </c>
      <c r="M72" s="27">
        <v>0</v>
      </c>
      <c r="N72" s="25"/>
      <c r="O72" s="26"/>
      <c r="P72" s="25"/>
      <c r="Q72" s="26"/>
      <c r="R72" s="104"/>
      <c r="S72" s="105"/>
      <c r="T72" s="56"/>
      <c r="U72" s="26"/>
      <c r="V72" s="159"/>
      <c r="W72" s="159"/>
      <c r="X72" s="56"/>
      <c r="Y72" s="26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  <c r="AE72">
        <v>1</v>
      </c>
    </row>
    <row r="73" spans="1:31" ht="16.5">
      <c r="A73" s="62" t="s">
        <v>198</v>
      </c>
      <c r="B73" s="38">
        <v>2006</v>
      </c>
      <c r="C73" s="125" t="s">
        <v>1222</v>
      </c>
      <c r="D73" s="17" t="s">
        <v>1223</v>
      </c>
      <c r="E73" s="62" t="s">
        <v>198</v>
      </c>
      <c r="F73" s="25"/>
      <c r="G73" s="26"/>
      <c r="H73" s="25"/>
      <c r="I73" s="26"/>
      <c r="J73" s="104"/>
      <c r="K73" s="105"/>
      <c r="L73" s="51">
        <v>22</v>
      </c>
      <c r="M73" s="27">
        <v>0</v>
      </c>
      <c r="N73" s="25"/>
      <c r="O73" s="26"/>
      <c r="P73" s="25"/>
      <c r="Q73" s="26"/>
      <c r="R73" s="104"/>
      <c r="S73" s="105"/>
      <c r="T73" s="56"/>
      <c r="U73" s="26"/>
      <c r="V73" s="159"/>
      <c r="W73" s="159"/>
      <c r="X73" s="56"/>
      <c r="Y73" s="26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  <c r="AE73">
        <v>1</v>
      </c>
    </row>
    <row r="74" spans="1:31" ht="16.5">
      <c r="A74" s="62" t="s">
        <v>198</v>
      </c>
      <c r="B74" s="78">
        <v>2006</v>
      </c>
      <c r="C74" s="125" t="s">
        <v>1224</v>
      </c>
      <c r="D74" s="17" t="s">
        <v>1225</v>
      </c>
      <c r="E74" s="62" t="s">
        <v>198</v>
      </c>
      <c r="F74" s="25"/>
      <c r="G74" s="26"/>
      <c r="H74" s="25"/>
      <c r="I74" s="26"/>
      <c r="J74" s="104"/>
      <c r="K74" s="105"/>
      <c r="L74" s="51">
        <v>22</v>
      </c>
      <c r="M74" s="27">
        <v>0</v>
      </c>
      <c r="N74" s="25"/>
      <c r="O74" s="26"/>
      <c r="P74" s="25"/>
      <c r="Q74" s="26"/>
      <c r="R74" s="104"/>
      <c r="S74" s="105"/>
      <c r="T74" s="56"/>
      <c r="U74" s="26"/>
      <c r="V74" s="159"/>
      <c r="W74" s="159"/>
      <c r="X74" s="56"/>
      <c r="Y74" s="26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  <c r="AE74">
        <v>1</v>
      </c>
    </row>
    <row r="75" spans="1:31" ht="16.5">
      <c r="A75" s="62" t="s">
        <v>888</v>
      </c>
      <c r="B75" s="65">
        <v>39048</v>
      </c>
      <c r="C75" s="70" t="s">
        <v>889</v>
      </c>
      <c r="D75" s="62" t="s">
        <v>890</v>
      </c>
      <c r="E75" s="62" t="s">
        <v>869</v>
      </c>
      <c r="F75" s="25"/>
      <c r="G75" s="26"/>
      <c r="H75" s="25">
        <v>11</v>
      </c>
      <c r="I75" s="26">
        <v>0</v>
      </c>
      <c r="J75" s="104"/>
      <c r="K75" s="105"/>
      <c r="L75" s="51"/>
      <c r="M75" s="27"/>
      <c r="N75" s="25"/>
      <c r="O75" s="26"/>
      <c r="P75" s="25"/>
      <c r="Q75" s="26"/>
      <c r="R75" s="104"/>
      <c r="S75" s="105"/>
      <c r="T75" s="56"/>
      <c r="U75" s="26"/>
      <c r="V75" s="159"/>
      <c r="W75" s="159"/>
      <c r="X75" s="56"/>
      <c r="Y75" s="26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  <c r="AE75">
        <v>1</v>
      </c>
    </row>
    <row r="76" spans="1:31" ht="16.5">
      <c r="A76" s="62" t="s">
        <v>894</v>
      </c>
      <c r="B76" s="65">
        <v>38926</v>
      </c>
      <c r="C76" s="70" t="s">
        <v>895</v>
      </c>
      <c r="D76" s="62" t="s">
        <v>896</v>
      </c>
      <c r="E76" s="62" t="s">
        <v>807</v>
      </c>
      <c r="F76" s="25"/>
      <c r="G76" s="26"/>
      <c r="H76" s="25">
        <v>25</v>
      </c>
      <c r="I76" s="26">
        <v>0</v>
      </c>
      <c r="J76" s="104"/>
      <c r="K76" s="105"/>
      <c r="L76" s="51"/>
      <c r="M76" s="27"/>
      <c r="N76" s="25"/>
      <c r="O76" s="26"/>
      <c r="P76" s="25"/>
      <c r="Q76" s="26"/>
      <c r="R76" s="104"/>
      <c r="S76" s="105"/>
      <c r="T76" s="56"/>
      <c r="U76" s="26"/>
      <c r="V76" s="159"/>
      <c r="W76" s="159"/>
      <c r="X76" s="56"/>
      <c r="Y76" s="26"/>
      <c r="Z76" s="25"/>
      <c r="AA76" s="26"/>
      <c r="AB76" s="4">
        <f t="shared" si="5"/>
        <v>0</v>
      </c>
      <c r="AC76" s="3">
        <f t="shared" si="6"/>
        <v>0</v>
      </c>
      <c r="AD76" s="23">
        <f t="shared" si="7"/>
        <v>74</v>
      </c>
      <c r="AE76">
        <v>1</v>
      </c>
    </row>
    <row r="77" spans="1:31" ht="16.5">
      <c r="A77" s="62" t="s">
        <v>943</v>
      </c>
      <c r="B77" s="87">
        <v>38627</v>
      </c>
      <c r="C77" s="70" t="s">
        <v>944</v>
      </c>
      <c r="D77" s="62" t="s">
        <v>945</v>
      </c>
      <c r="E77" s="62" t="s">
        <v>800</v>
      </c>
      <c r="F77" s="25"/>
      <c r="G77" s="26"/>
      <c r="H77" s="25">
        <v>34</v>
      </c>
      <c r="I77" s="26">
        <v>0</v>
      </c>
      <c r="J77" s="104"/>
      <c r="K77" s="105"/>
      <c r="L77" s="51"/>
      <c r="M77" s="27"/>
      <c r="N77" s="25"/>
      <c r="O77" s="26"/>
      <c r="P77" s="25"/>
      <c r="Q77" s="26"/>
      <c r="R77" s="104"/>
      <c r="S77" s="105"/>
      <c r="T77" s="56"/>
      <c r="U77" s="26"/>
      <c r="V77" s="159"/>
      <c r="W77" s="159"/>
      <c r="X77" s="56"/>
      <c r="Y77" s="26"/>
      <c r="Z77" s="25"/>
      <c r="AA77" s="26"/>
      <c r="AB77" s="4">
        <f t="shared" si="5"/>
        <v>0</v>
      </c>
      <c r="AC77" s="3">
        <f t="shared" si="6"/>
        <v>0</v>
      </c>
      <c r="AD77" s="23">
        <f t="shared" si="7"/>
        <v>75</v>
      </c>
      <c r="AE77">
        <v>1</v>
      </c>
    </row>
    <row r="78" spans="1:31" ht="16.5">
      <c r="A78" s="62"/>
      <c r="B78" s="62"/>
      <c r="C78" s="58"/>
      <c r="D78" s="17"/>
      <c r="E78" s="16"/>
      <c r="F78" s="25"/>
      <c r="G78" s="26"/>
      <c r="H78" s="25"/>
      <c r="I78" s="26"/>
      <c r="J78" s="104"/>
      <c r="K78" s="105"/>
      <c r="L78" s="51"/>
      <c r="M78" s="27"/>
      <c r="N78" s="25"/>
      <c r="O78" s="26"/>
      <c r="P78" s="25"/>
      <c r="Q78" s="26"/>
      <c r="R78" s="104"/>
      <c r="S78" s="105"/>
      <c r="T78" s="56"/>
      <c r="U78" s="26"/>
      <c r="V78" s="159"/>
      <c r="W78" s="159"/>
      <c r="X78" s="56"/>
      <c r="Y78" s="26"/>
      <c r="Z78" s="25"/>
      <c r="AA78" s="26"/>
      <c r="AB78" s="4">
        <f t="shared" si="5"/>
        <v>0</v>
      </c>
      <c r="AC78" s="3">
        <f t="shared" si="6"/>
        <v>0</v>
      </c>
      <c r="AD78" s="23">
        <f t="shared" si="7"/>
        <v>76</v>
      </c>
    </row>
    <row r="79" spans="1:31" ht="16.5">
      <c r="A79" s="62"/>
      <c r="B79" s="62"/>
      <c r="C79" s="58"/>
      <c r="D79" s="17"/>
      <c r="E79" s="16"/>
      <c r="F79" s="25"/>
      <c r="G79" s="26"/>
      <c r="H79" s="25"/>
      <c r="I79" s="26"/>
      <c r="J79" s="104"/>
      <c r="K79" s="105"/>
      <c r="L79" s="51"/>
      <c r="M79" s="27"/>
      <c r="N79" s="25"/>
      <c r="O79" s="26"/>
      <c r="P79" s="25"/>
      <c r="Q79" s="26"/>
      <c r="R79" s="104"/>
      <c r="S79" s="105"/>
      <c r="T79" s="56"/>
      <c r="U79" s="26"/>
      <c r="V79" s="159"/>
      <c r="W79" s="159"/>
      <c r="X79" s="56"/>
      <c r="Y79" s="26"/>
      <c r="Z79" s="25"/>
      <c r="AA79" s="26"/>
      <c r="AB79" s="4">
        <f t="shared" si="5"/>
        <v>0</v>
      </c>
      <c r="AC79" s="3">
        <f t="shared" si="6"/>
        <v>0</v>
      </c>
      <c r="AD79" s="23">
        <f t="shared" si="7"/>
        <v>77</v>
      </c>
    </row>
    <row r="80" spans="1:31" ht="16.5">
      <c r="A80" s="62"/>
      <c r="B80" s="62"/>
      <c r="C80" s="58"/>
      <c r="D80" s="17"/>
      <c r="E80" s="16"/>
      <c r="F80" s="25"/>
      <c r="G80" s="26"/>
      <c r="H80" s="25"/>
      <c r="I80" s="26"/>
      <c r="J80" s="104"/>
      <c r="K80" s="105"/>
      <c r="L80" s="51"/>
      <c r="M80" s="27"/>
      <c r="N80" s="25"/>
      <c r="O80" s="26"/>
      <c r="P80" s="25"/>
      <c r="Q80" s="26"/>
      <c r="R80" s="104"/>
      <c r="S80" s="105"/>
      <c r="T80" s="56"/>
      <c r="U80" s="26"/>
      <c r="V80" s="159"/>
      <c r="W80" s="159"/>
      <c r="X80" s="56"/>
      <c r="Y80" s="26"/>
      <c r="Z80" s="25"/>
      <c r="AA80" s="26"/>
      <c r="AB80" s="4">
        <f t="shared" si="5"/>
        <v>0</v>
      </c>
      <c r="AC80" s="3">
        <f t="shared" si="6"/>
        <v>0</v>
      </c>
      <c r="AD80" s="23">
        <f t="shared" si="7"/>
        <v>78</v>
      </c>
    </row>
    <row r="81" spans="1:30" ht="16.5">
      <c r="A81" s="62"/>
      <c r="B81" s="62"/>
      <c r="C81" s="58"/>
      <c r="D81" s="17"/>
      <c r="E81" s="16"/>
      <c r="F81" s="25"/>
      <c r="G81" s="26"/>
      <c r="H81" s="25"/>
      <c r="I81" s="26"/>
      <c r="J81" s="104"/>
      <c r="K81" s="105"/>
      <c r="L81" s="51"/>
      <c r="M81" s="27"/>
      <c r="N81" s="25"/>
      <c r="O81" s="26"/>
      <c r="P81" s="25"/>
      <c r="Q81" s="26"/>
      <c r="R81" s="104"/>
      <c r="S81" s="105"/>
      <c r="T81" s="56"/>
      <c r="U81" s="26"/>
      <c r="V81" s="159"/>
      <c r="W81" s="159"/>
      <c r="X81" s="56"/>
      <c r="Y81" s="26"/>
      <c r="Z81" s="25"/>
      <c r="AA81" s="26"/>
      <c r="AB81" s="4">
        <f t="shared" si="5"/>
        <v>0</v>
      </c>
      <c r="AC81" s="3">
        <f t="shared" si="6"/>
        <v>0</v>
      </c>
      <c r="AD81" s="23">
        <f t="shared" si="7"/>
        <v>79</v>
      </c>
    </row>
    <row r="82" spans="1:30" ht="16.5">
      <c r="A82" s="62"/>
      <c r="B82" s="62"/>
      <c r="C82" s="58"/>
      <c r="D82" s="17"/>
      <c r="E82" s="16"/>
      <c r="F82" s="25"/>
      <c r="G82" s="26"/>
      <c r="H82" s="25"/>
      <c r="I82" s="26"/>
      <c r="J82" s="104"/>
      <c r="K82" s="105"/>
      <c r="L82" s="51"/>
      <c r="M82" s="27"/>
      <c r="N82" s="25"/>
      <c r="O82" s="26"/>
      <c r="P82" s="25"/>
      <c r="Q82" s="26"/>
      <c r="R82" s="104"/>
      <c r="S82" s="105"/>
      <c r="T82" s="56"/>
      <c r="U82" s="26"/>
      <c r="V82" s="159"/>
      <c r="W82" s="159"/>
      <c r="X82" s="56"/>
      <c r="Y82" s="26"/>
      <c r="Z82" s="25"/>
      <c r="AA82" s="26"/>
      <c r="AB82" s="4">
        <f t="shared" si="5"/>
        <v>0</v>
      </c>
      <c r="AC82" s="3">
        <f t="shared" si="6"/>
        <v>0</v>
      </c>
      <c r="AD82" s="23">
        <f t="shared" si="7"/>
        <v>80</v>
      </c>
    </row>
    <row r="83" spans="1:30" ht="16.5">
      <c r="A83" s="62"/>
      <c r="B83" s="62"/>
      <c r="C83" s="58"/>
      <c r="D83" s="17"/>
      <c r="E83" s="16"/>
      <c r="F83" s="25"/>
      <c r="G83" s="26"/>
      <c r="H83" s="25"/>
      <c r="I83" s="26"/>
      <c r="J83" s="104"/>
      <c r="K83" s="105"/>
      <c r="L83" s="51"/>
      <c r="M83" s="27"/>
      <c r="N83" s="25"/>
      <c r="O83" s="26"/>
      <c r="P83" s="25"/>
      <c r="Q83" s="26"/>
      <c r="R83" s="104"/>
      <c r="S83" s="105"/>
      <c r="T83" s="56"/>
      <c r="U83" s="26"/>
      <c r="V83" s="159"/>
      <c r="W83" s="159"/>
      <c r="X83" s="56"/>
      <c r="Y83" s="26"/>
      <c r="Z83" s="25"/>
      <c r="AA83" s="26"/>
      <c r="AB83" s="4">
        <f t="shared" si="5"/>
        <v>0</v>
      </c>
      <c r="AC83" s="3">
        <f t="shared" si="6"/>
        <v>0</v>
      </c>
      <c r="AD83" s="23">
        <f t="shared" si="7"/>
        <v>81</v>
      </c>
    </row>
    <row r="84" spans="1:30" ht="16.5">
      <c r="A84" s="62"/>
      <c r="B84" s="62"/>
      <c r="C84" s="58"/>
      <c r="D84" s="17"/>
      <c r="E84" s="16"/>
      <c r="F84" s="25"/>
      <c r="G84" s="26"/>
      <c r="H84" s="25"/>
      <c r="I84" s="26"/>
      <c r="J84" s="104"/>
      <c r="K84" s="105"/>
      <c r="L84" s="51"/>
      <c r="M84" s="27"/>
      <c r="N84" s="25"/>
      <c r="O84" s="26"/>
      <c r="P84" s="25"/>
      <c r="Q84" s="26"/>
      <c r="R84" s="104"/>
      <c r="S84" s="105"/>
      <c r="T84" s="56"/>
      <c r="U84" s="26"/>
      <c r="V84" s="159"/>
      <c r="W84" s="159"/>
      <c r="X84" s="56"/>
      <c r="Y84" s="26"/>
      <c r="Z84" s="25"/>
      <c r="AA84" s="26"/>
      <c r="AB84" s="4">
        <f t="shared" si="5"/>
        <v>0</v>
      </c>
      <c r="AC84" s="3">
        <f t="shared" si="6"/>
        <v>0</v>
      </c>
      <c r="AD84" s="23">
        <f t="shared" si="7"/>
        <v>82</v>
      </c>
    </row>
    <row r="85" spans="1:30" ht="16.5">
      <c r="A85" s="62"/>
      <c r="B85" s="62"/>
      <c r="C85" s="58"/>
      <c r="D85" s="17"/>
      <c r="E85" s="16"/>
      <c r="F85" s="25"/>
      <c r="G85" s="26"/>
      <c r="H85" s="25"/>
      <c r="I85" s="26"/>
      <c r="J85" s="104"/>
      <c r="K85" s="105"/>
      <c r="L85" s="51"/>
      <c r="M85" s="27"/>
      <c r="N85" s="25"/>
      <c r="O85" s="26"/>
      <c r="P85" s="25"/>
      <c r="Q85" s="26"/>
      <c r="R85" s="104"/>
      <c r="S85" s="105"/>
      <c r="T85" s="56"/>
      <c r="U85" s="26"/>
      <c r="V85" s="159"/>
      <c r="W85" s="159"/>
      <c r="X85" s="56"/>
      <c r="Y85" s="26"/>
      <c r="Z85" s="25"/>
      <c r="AA85" s="26"/>
      <c r="AB85" s="4">
        <f t="shared" si="5"/>
        <v>0</v>
      </c>
      <c r="AC85" s="3">
        <f t="shared" si="6"/>
        <v>0</v>
      </c>
      <c r="AD85" s="23">
        <f t="shared" si="7"/>
        <v>83</v>
      </c>
    </row>
    <row r="86" spans="1:30" ht="16.5">
      <c r="A86" s="62"/>
      <c r="B86" s="62"/>
      <c r="C86" s="58"/>
      <c r="D86" s="17"/>
      <c r="E86" s="16"/>
      <c r="F86" s="25"/>
      <c r="G86" s="26"/>
      <c r="H86" s="25"/>
      <c r="I86" s="26"/>
      <c r="J86" s="104"/>
      <c r="K86" s="105"/>
      <c r="L86" s="51"/>
      <c r="M86" s="27"/>
      <c r="N86" s="25"/>
      <c r="O86" s="26"/>
      <c r="P86" s="25"/>
      <c r="Q86" s="26"/>
      <c r="R86" s="104"/>
      <c r="S86" s="105"/>
      <c r="T86" s="56"/>
      <c r="U86" s="26"/>
      <c r="V86" s="159"/>
      <c r="W86" s="159"/>
      <c r="X86" s="56"/>
      <c r="Y86" s="26"/>
      <c r="Z86" s="25"/>
      <c r="AA86" s="26"/>
      <c r="AB86" s="4">
        <f t="shared" si="5"/>
        <v>0</v>
      </c>
      <c r="AC86" s="3">
        <f t="shared" si="6"/>
        <v>0</v>
      </c>
      <c r="AD86" s="23">
        <f t="shared" si="7"/>
        <v>84</v>
      </c>
    </row>
    <row r="87" spans="1:30" ht="16.5">
      <c r="A87" s="62"/>
      <c r="B87" s="62"/>
      <c r="C87" s="58"/>
      <c r="D87" s="17"/>
      <c r="E87" s="16"/>
      <c r="F87" s="25"/>
      <c r="G87" s="26"/>
      <c r="H87" s="25"/>
      <c r="I87" s="26"/>
      <c r="J87" s="104"/>
      <c r="K87" s="105"/>
      <c r="L87" s="51"/>
      <c r="M87" s="27"/>
      <c r="N87" s="25"/>
      <c r="O87" s="26"/>
      <c r="P87" s="25"/>
      <c r="Q87" s="26"/>
      <c r="R87" s="104"/>
      <c r="S87" s="105"/>
      <c r="T87" s="56"/>
      <c r="U87" s="26"/>
      <c r="V87" s="159"/>
      <c r="W87" s="159"/>
      <c r="X87" s="56"/>
      <c r="Y87" s="26"/>
      <c r="Z87" s="25"/>
      <c r="AA87" s="26"/>
      <c r="AB87" s="4">
        <f t="shared" ref="AB87:AB118" si="8">G87+I87+K87+M87+O87+Q87+S87+AA87+U87+W87+Y87</f>
        <v>0</v>
      </c>
      <c r="AC87" s="3">
        <f t="shared" si="6"/>
        <v>0</v>
      </c>
      <c r="AD87" s="23">
        <f t="shared" si="7"/>
        <v>85</v>
      </c>
    </row>
    <row r="88" spans="1:30" ht="16.5">
      <c r="A88" s="62"/>
      <c r="B88" s="62"/>
      <c r="C88" s="58"/>
      <c r="D88" s="17"/>
      <c r="E88" s="16"/>
      <c r="F88" s="25"/>
      <c r="G88" s="26"/>
      <c r="H88" s="25"/>
      <c r="I88" s="26"/>
      <c r="J88" s="104"/>
      <c r="K88" s="105"/>
      <c r="L88" s="51"/>
      <c r="M88" s="27"/>
      <c r="N88" s="25"/>
      <c r="O88" s="26"/>
      <c r="P88" s="25"/>
      <c r="Q88" s="26"/>
      <c r="R88" s="104"/>
      <c r="S88" s="105"/>
      <c r="T88" s="56"/>
      <c r="U88" s="26"/>
      <c r="V88" s="159"/>
      <c r="W88" s="159"/>
      <c r="X88" s="56"/>
      <c r="Y88" s="26"/>
      <c r="Z88" s="25"/>
      <c r="AA88" s="26"/>
      <c r="AB88" s="4">
        <f t="shared" si="8"/>
        <v>0</v>
      </c>
      <c r="AC88" s="3">
        <f t="shared" si="6"/>
        <v>0</v>
      </c>
      <c r="AD88" s="23">
        <f t="shared" si="7"/>
        <v>86</v>
      </c>
    </row>
    <row r="89" spans="1:30" ht="16.5">
      <c r="A89" s="62"/>
      <c r="B89" s="62"/>
      <c r="C89" s="58"/>
      <c r="D89" s="17"/>
      <c r="E89" s="16"/>
      <c r="F89" s="25"/>
      <c r="G89" s="26"/>
      <c r="H89" s="25"/>
      <c r="I89" s="26"/>
      <c r="J89" s="104"/>
      <c r="K89" s="105"/>
      <c r="L89" s="51"/>
      <c r="M89" s="27"/>
      <c r="N89" s="25"/>
      <c r="O89" s="26"/>
      <c r="P89" s="25"/>
      <c r="Q89" s="26"/>
      <c r="R89" s="104"/>
      <c r="S89" s="105"/>
      <c r="T89" s="56"/>
      <c r="U89" s="26"/>
      <c r="V89" s="159"/>
      <c r="W89" s="159"/>
      <c r="X89" s="56"/>
      <c r="Y89" s="26"/>
      <c r="Z89" s="25"/>
      <c r="AA89" s="26"/>
      <c r="AB89" s="4">
        <f t="shared" si="8"/>
        <v>0</v>
      </c>
      <c r="AC89" s="3">
        <f t="shared" si="6"/>
        <v>0</v>
      </c>
      <c r="AD89" s="23">
        <f t="shared" si="7"/>
        <v>87</v>
      </c>
    </row>
    <row r="90" spans="1:30" ht="16.5">
      <c r="A90" s="62"/>
      <c r="B90" s="62"/>
      <c r="C90" s="58"/>
      <c r="D90" s="17"/>
      <c r="E90" s="16"/>
      <c r="F90" s="25"/>
      <c r="G90" s="26"/>
      <c r="H90" s="25"/>
      <c r="I90" s="26"/>
      <c r="J90" s="104"/>
      <c r="K90" s="105"/>
      <c r="L90" s="51"/>
      <c r="M90" s="27"/>
      <c r="N90" s="25"/>
      <c r="O90" s="26"/>
      <c r="P90" s="25"/>
      <c r="Q90" s="26"/>
      <c r="R90" s="104"/>
      <c r="S90" s="105"/>
      <c r="T90" s="56"/>
      <c r="U90" s="26"/>
      <c r="V90" s="159"/>
      <c r="W90" s="159"/>
      <c r="X90" s="56"/>
      <c r="Y90" s="26"/>
      <c r="Z90" s="25"/>
      <c r="AA90" s="26"/>
      <c r="AB90" s="4">
        <f t="shared" si="8"/>
        <v>0</v>
      </c>
      <c r="AC90" s="3">
        <f t="shared" si="6"/>
        <v>0</v>
      </c>
      <c r="AD90" s="23">
        <f t="shared" si="7"/>
        <v>88</v>
      </c>
    </row>
    <row r="91" spans="1:30" ht="16.5">
      <c r="A91" s="62"/>
      <c r="B91" s="62"/>
      <c r="C91" s="58"/>
      <c r="D91" s="17"/>
      <c r="E91" s="16"/>
      <c r="F91" s="25"/>
      <c r="G91" s="26"/>
      <c r="H91" s="25"/>
      <c r="I91" s="26"/>
      <c r="J91" s="104"/>
      <c r="K91" s="105"/>
      <c r="L91" s="51"/>
      <c r="M91" s="27"/>
      <c r="N91" s="25"/>
      <c r="O91" s="26"/>
      <c r="P91" s="25"/>
      <c r="Q91" s="26"/>
      <c r="R91" s="104"/>
      <c r="S91" s="105"/>
      <c r="T91" s="56"/>
      <c r="U91" s="26"/>
      <c r="V91" s="159"/>
      <c r="W91" s="159"/>
      <c r="X91" s="56"/>
      <c r="Y91" s="26"/>
      <c r="Z91" s="25"/>
      <c r="AA91" s="26"/>
      <c r="AB91" s="4">
        <f t="shared" si="8"/>
        <v>0</v>
      </c>
      <c r="AC91" s="3">
        <f t="shared" si="6"/>
        <v>0</v>
      </c>
      <c r="AD91" s="23">
        <f t="shared" si="7"/>
        <v>89</v>
      </c>
    </row>
    <row r="92" spans="1:30" ht="16.5">
      <c r="A92" s="62"/>
      <c r="B92" s="62"/>
      <c r="C92" s="58"/>
      <c r="D92" s="17"/>
      <c r="E92" s="16"/>
      <c r="F92" s="25"/>
      <c r="G92" s="26"/>
      <c r="H92" s="25"/>
      <c r="I92" s="26"/>
      <c r="J92" s="104"/>
      <c r="K92" s="105"/>
      <c r="L92" s="51"/>
      <c r="M92" s="27"/>
      <c r="N92" s="25"/>
      <c r="O92" s="26"/>
      <c r="P92" s="25"/>
      <c r="Q92" s="26"/>
      <c r="R92" s="104"/>
      <c r="S92" s="105"/>
      <c r="T92" s="56"/>
      <c r="U92" s="26"/>
      <c r="V92" s="159"/>
      <c r="W92" s="159"/>
      <c r="X92" s="56"/>
      <c r="Y92" s="26"/>
      <c r="Z92" s="25"/>
      <c r="AA92" s="26"/>
      <c r="AB92" s="4">
        <f t="shared" si="8"/>
        <v>0</v>
      </c>
      <c r="AC92" s="3">
        <f t="shared" si="6"/>
        <v>0</v>
      </c>
      <c r="AD92" s="23">
        <f t="shared" si="7"/>
        <v>90</v>
      </c>
    </row>
    <row r="93" spans="1:30" ht="16.5">
      <c r="A93" s="62"/>
      <c r="B93" s="62"/>
      <c r="C93" s="58"/>
      <c r="D93" s="17"/>
      <c r="E93" s="16"/>
      <c r="F93" s="25"/>
      <c r="G93" s="26"/>
      <c r="H93" s="25"/>
      <c r="I93" s="26"/>
      <c r="J93" s="104"/>
      <c r="K93" s="105"/>
      <c r="L93" s="51"/>
      <c r="M93" s="27"/>
      <c r="N93" s="25"/>
      <c r="O93" s="26"/>
      <c r="P93" s="25"/>
      <c r="Q93" s="26"/>
      <c r="R93" s="104"/>
      <c r="S93" s="105"/>
      <c r="T93" s="56"/>
      <c r="U93" s="26"/>
      <c r="V93" s="159"/>
      <c r="W93" s="159"/>
      <c r="X93" s="56"/>
      <c r="Y93" s="26"/>
      <c r="Z93" s="25"/>
      <c r="AA93" s="26"/>
      <c r="AB93" s="4">
        <f t="shared" si="8"/>
        <v>0</v>
      </c>
      <c r="AC93" s="3">
        <f t="shared" si="6"/>
        <v>0</v>
      </c>
      <c r="AD93" s="23">
        <f t="shared" si="7"/>
        <v>91</v>
      </c>
    </row>
    <row r="94" spans="1:30" ht="16.5">
      <c r="A94" s="62"/>
      <c r="B94" s="62"/>
      <c r="C94" s="58"/>
      <c r="D94" s="17"/>
      <c r="E94" s="16"/>
      <c r="F94" s="25"/>
      <c r="G94" s="26"/>
      <c r="H94" s="25"/>
      <c r="I94" s="26"/>
      <c r="J94" s="104"/>
      <c r="K94" s="105"/>
      <c r="L94" s="51"/>
      <c r="M94" s="27"/>
      <c r="N94" s="25"/>
      <c r="O94" s="26"/>
      <c r="P94" s="25"/>
      <c r="Q94" s="26"/>
      <c r="R94" s="104"/>
      <c r="S94" s="105"/>
      <c r="T94" s="56"/>
      <c r="U94" s="26"/>
      <c r="V94" s="159"/>
      <c r="W94" s="159"/>
      <c r="X94" s="56"/>
      <c r="Y94" s="26"/>
      <c r="Z94" s="25"/>
      <c r="AA94" s="26"/>
      <c r="AB94" s="4">
        <f t="shared" si="8"/>
        <v>0</v>
      </c>
      <c r="AC94" s="3">
        <f t="shared" si="6"/>
        <v>0</v>
      </c>
      <c r="AD94" s="23">
        <f t="shared" si="7"/>
        <v>92</v>
      </c>
    </row>
    <row r="95" spans="1:30" ht="16.5">
      <c r="A95" s="62"/>
      <c r="B95" s="62"/>
      <c r="C95" s="58"/>
      <c r="D95" s="17"/>
      <c r="E95" s="16"/>
      <c r="F95" s="25"/>
      <c r="G95" s="26"/>
      <c r="H95" s="25"/>
      <c r="I95" s="26"/>
      <c r="J95" s="104"/>
      <c r="K95" s="105"/>
      <c r="L95" s="51"/>
      <c r="M95" s="27"/>
      <c r="N95" s="25"/>
      <c r="O95" s="26"/>
      <c r="P95" s="25"/>
      <c r="Q95" s="26"/>
      <c r="R95" s="104"/>
      <c r="S95" s="105"/>
      <c r="T95" s="56"/>
      <c r="U95" s="26"/>
      <c r="V95" s="159"/>
      <c r="W95" s="159"/>
      <c r="X95" s="56"/>
      <c r="Y95" s="26"/>
      <c r="Z95" s="25"/>
      <c r="AA95" s="26"/>
      <c r="AB95" s="4">
        <f t="shared" si="8"/>
        <v>0</v>
      </c>
      <c r="AC95" s="3">
        <f t="shared" si="6"/>
        <v>0</v>
      </c>
      <c r="AD95" s="23">
        <f t="shared" si="7"/>
        <v>93</v>
      </c>
    </row>
    <row r="96" spans="1:30" ht="16.5">
      <c r="A96" s="62"/>
      <c r="B96" s="62"/>
      <c r="C96" s="58"/>
      <c r="D96" s="17"/>
      <c r="E96" s="16"/>
      <c r="F96" s="25"/>
      <c r="G96" s="26"/>
      <c r="H96" s="25"/>
      <c r="I96" s="26"/>
      <c r="J96" s="104"/>
      <c r="K96" s="105"/>
      <c r="L96" s="51"/>
      <c r="M96" s="27"/>
      <c r="N96" s="25"/>
      <c r="O96" s="26"/>
      <c r="P96" s="25"/>
      <c r="Q96" s="26"/>
      <c r="R96" s="104"/>
      <c r="S96" s="105"/>
      <c r="T96" s="56"/>
      <c r="U96" s="26"/>
      <c r="V96" s="159"/>
      <c r="W96" s="159"/>
      <c r="X96" s="56"/>
      <c r="Y96" s="26"/>
      <c r="Z96" s="25"/>
      <c r="AA96" s="26"/>
      <c r="AB96" s="4">
        <f t="shared" si="8"/>
        <v>0</v>
      </c>
      <c r="AC96" s="3">
        <f t="shared" si="6"/>
        <v>0</v>
      </c>
      <c r="AD96" s="23">
        <f t="shared" si="7"/>
        <v>94</v>
      </c>
    </row>
    <row r="97" spans="1:30" ht="16.5">
      <c r="A97" s="62"/>
      <c r="B97" s="62"/>
      <c r="C97" s="58"/>
      <c r="D97" s="17"/>
      <c r="E97" s="16"/>
      <c r="F97" s="25"/>
      <c r="G97" s="26"/>
      <c r="H97" s="25"/>
      <c r="I97" s="26"/>
      <c r="J97" s="104"/>
      <c r="K97" s="105"/>
      <c r="L97" s="51"/>
      <c r="M97" s="27"/>
      <c r="N97" s="25"/>
      <c r="O97" s="26"/>
      <c r="P97" s="25"/>
      <c r="Q97" s="26"/>
      <c r="R97" s="104"/>
      <c r="S97" s="105"/>
      <c r="T97" s="56"/>
      <c r="U97" s="26"/>
      <c r="V97" s="159"/>
      <c r="W97" s="159"/>
      <c r="X97" s="56"/>
      <c r="Y97" s="26"/>
      <c r="Z97" s="25"/>
      <c r="AA97" s="26"/>
      <c r="AB97" s="4">
        <f t="shared" si="8"/>
        <v>0</v>
      </c>
      <c r="AC97" s="3">
        <f t="shared" si="6"/>
        <v>0</v>
      </c>
      <c r="AD97" s="23">
        <f t="shared" si="7"/>
        <v>95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E60 D59 D61 E62:E64 E3:E58 D3:D57 C3:C97 D65:D66 D68:D97">
    <cfRule type="expression" dxfId="239" priority="75" stopIfTrue="1">
      <formula>$I3="F"</formula>
    </cfRule>
    <cfRule type="expression" dxfId="238" priority="76" stopIfTrue="1">
      <formula>$I3="M"</formula>
    </cfRule>
  </conditionalFormatting>
  <conditionalFormatting sqref="E60 D59 D61 E62:E64 E3:E58 D3:D57 C3:C97 D65:D66 D68:D97">
    <cfRule type="expression" dxfId="237" priority="69" stopIfTrue="1">
      <formula>$J3="F"</formula>
    </cfRule>
    <cfRule type="expression" dxfId="236" priority="70" stopIfTrue="1">
      <formula>$J3="M"</formula>
    </cfRule>
  </conditionalFormatting>
  <conditionalFormatting sqref="E59 E61 E67:E97">
    <cfRule type="expression" dxfId="235" priority="65" stopIfTrue="1">
      <formula>$I59="F"</formula>
    </cfRule>
    <cfRule type="expression" dxfId="234" priority="66" stopIfTrue="1">
      <formula>$I59="M"</formula>
    </cfRule>
  </conditionalFormatting>
  <conditionalFormatting sqref="E59 E61 E67:E97">
    <cfRule type="expression" dxfId="233" priority="63" stopIfTrue="1">
      <formula>$I59="F"</formula>
    </cfRule>
    <cfRule type="expression" dxfId="232" priority="64" stopIfTrue="1">
      <formula>$I59="M"</formula>
    </cfRule>
  </conditionalFormatting>
  <conditionalFormatting sqref="E59 E61 E67:E97">
    <cfRule type="expression" dxfId="231" priority="61" stopIfTrue="1">
      <formula>$I59="F"</formula>
    </cfRule>
    <cfRule type="expression" dxfId="230" priority="62" stopIfTrue="1">
      <formula>$I59="M"</formula>
    </cfRule>
  </conditionalFormatting>
  <conditionalFormatting sqref="E59 E61 E67:E97">
    <cfRule type="expression" dxfId="229" priority="59" stopIfTrue="1">
      <formula>$J59="F"</formula>
    </cfRule>
    <cfRule type="expression" dxfId="228" priority="60" stopIfTrue="1">
      <formula>$J59="M"</formula>
    </cfRule>
  </conditionalFormatting>
  <conditionalFormatting sqref="C3:E3">
    <cfRule type="expression" dxfId="227" priority="57" stopIfTrue="1">
      <formula>$I3="F"</formula>
    </cfRule>
    <cfRule type="expression" dxfId="226" priority="58" stopIfTrue="1">
      <formula>$I3="M"</formula>
    </cfRule>
  </conditionalFormatting>
  <conditionalFormatting sqref="C3">
    <cfRule type="expression" dxfId="225" priority="55" stopIfTrue="1">
      <formula>$J3="F"</formula>
    </cfRule>
    <cfRule type="expression" dxfId="224" priority="56" stopIfTrue="1">
      <formula>$J3="M"</formula>
    </cfRule>
  </conditionalFormatting>
  <conditionalFormatting sqref="C3:E3">
    <cfRule type="expression" dxfId="223" priority="53" stopIfTrue="1">
      <formula>$J3="F"</formula>
    </cfRule>
    <cfRule type="expression" dxfId="222" priority="54" stopIfTrue="1">
      <formula>$J3="M"</formula>
    </cfRule>
  </conditionalFormatting>
  <conditionalFormatting sqref="C27">
    <cfRule type="expression" dxfId="221" priority="51" stopIfTrue="1">
      <formula>$J27="F"</formula>
    </cfRule>
    <cfRule type="expression" dxfId="220" priority="52" stopIfTrue="1">
      <formula>$J27="M"</formula>
    </cfRule>
  </conditionalFormatting>
  <conditionalFormatting sqref="C27:D27">
    <cfRule type="expression" dxfId="219" priority="49" stopIfTrue="1">
      <formula>$J27="F"</formula>
    </cfRule>
    <cfRule type="expression" dxfId="218" priority="50" stopIfTrue="1">
      <formula>$J27="M"</formula>
    </cfRule>
  </conditionalFormatting>
  <conditionalFormatting sqref="C27">
    <cfRule type="expression" dxfId="217" priority="47" stopIfTrue="1">
      <formula>$J27="F"</formula>
    </cfRule>
    <cfRule type="expression" dxfId="216" priority="48" stopIfTrue="1">
      <formula>$J27="M"</formula>
    </cfRule>
  </conditionalFormatting>
  <conditionalFormatting sqref="C27:D27">
    <cfRule type="expression" dxfId="215" priority="45" stopIfTrue="1">
      <formula>$J27="F"</formula>
    </cfRule>
    <cfRule type="expression" dxfId="214" priority="46" stopIfTrue="1">
      <formula>$J27="M"</formula>
    </cfRule>
  </conditionalFormatting>
  <conditionalFormatting sqref="C27">
    <cfRule type="expression" dxfId="213" priority="43" stopIfTrue="1">
      <formula>$J27="F"</formula>
    </cfRule>
    <cfRule type="expression" dxfId="212" priority="44" stopIfTrue="1">
      <formula>$J27="M"</formula>
    </cfRule>
  </conditionalFormatting>
  <conditionalFormatting sqref="C27:D27">
    <cfRule type="expression" dxfId="211" priority="41" stopIfTrue="1">
      <formula>$J27="F"</formula>
    </cfRule>
    <cfRule type="expression" dxfId="210" priority="42" stopIfTrue="1">
      <formula>$J27="M"</formula>
    </cfRule>
  </conditionalFormatting>
  <conditionalFormatting sqref="C28:D38">
    <cfRule type="expression" dxfId="209" priority="39" stopIfTrue="1">
      <formula>$I28="F"</formula>
    </cfRule>
    <cfRule type="expression" dxfId="208" priority="40" stopIfTrue="1">
      <formula>$I28="M"</formula>
    </cfRule>
  </conditionalFormatting>
  <conditionalFormatting sqref="C28:D38">
    <cfRule type="expression" dxfId="207" priority="37" stopIfTrue="1">
      <formula>$I28="F"</formula>
    </cfRule>
    <cfRule type="expression" dxfId="206" priority="38" stopIfTrue="1">
      <formula>$I28="M"</formula>
    </cfRule>
  </conditionalFormatting>
  <conditionalFormatting sqref="C28:D38">
    <cfRule type="expression" dxfId="205" priority="35" stopIfTrue="1">
      <formula>$I28="F"</formula>
    </cfRule>
    <cfRule type="expression" dxfId="204" priority="36" stopIfTrue="1">
      <formula>$I28="M"</formula>
    </cfRule>
  </conditionalFormatting>
  <conditionalFormatting sqref="C28:C38">
    <cfRule type="expression" dxfId="203" priority="33" stopIfTrue="1">
      <formula>$J28="F"</formula>
    </cfRule>
    <cfRule type="expression" dxfId="202" priority="34" stopIfTrue="1">
      <formula>$J28="M"</formula>
    </cfRule>
  </conditionalFormatting>
  <conditionalFormatting sqref="C28:D38">
    <cfRule type="expression" dxfId="201" priority="31" stopIfTrue="1">
      <formula>$J28="F"</formula>
    </cfRule>
    <cfRule type="expression" dxfId="200" priority="32" stopIfTrue="1">
      <formula>$J28="M"</formula>
    </cfRule>
  </conditionalFormatting>
  <conditionalFormatting sqref="C28:C38">
    <cfRule type="expression" dxfId="199" priority="29" stopIfTrue="1">
      <formula>$J28="F"</formula>
    </cfRule>
    <cfRule type="expression" dxfId="198" priority="30" stopIfTrue="1">
      <formula>$J28="M"</formula>
    </cfRule>
  </conditionalFormatting>
  <conditionalFormatting sqref="C28:D38">
    <cfRule type="expression" dxfId="197" priority="27" stopIfTrue="1">
      <formula>$J28="F"</formula>
    </cfRule>
    <cfRule type="expression" dxfId="196" priority="28" stopIfTrue="1">
      <formula>$J28="M"</formula>
    </cfRule>
  </conditionalFormatting>
  <conditionalFormatting sqref="E27">
    <cfRule type="expression" dxfId="195" priority="25" stopIfTrue="1">
      <formula>$J27="F"</formula>
    </cfRule>
    <cfRule type="expression" dxfId="194" priority="26" stopIfTrue="1">
      <formula>$J27="M"</formula>
    </cfRule>
  </conditionalFormatting>
  <conditionalFormatting sqref="E27">
    <cfRule type="expression" dxfId="193" priority="23" stopIfTrue="1">
      <formula>$J27="F"</formula>
    </cfRule>
    <cfRule type="expression" dxfId="192" priority="24" stopIfTrue="1">
      <formula>$J27="M"</formula>
    </cfRule>
  </conditionalFormatting>
  <conditionalFormatting sqref="E27">
    <cfRule type="expression" dxfId="191" priority="21" stopIfTrue="1">
      <formula>$J27="F"</formula>
    </cfRule>
    <cfRule type="expression" dxfId="190" priority="22" stopIfTrue="1">
      <formula>$J27="M"</formula>
    </cfRule>
  </conditionalFormatting>
  <conditionalFormatting sqref="E28:E38">
    <cfRule type="expression" dxfId="189" priority="19" stopIfTrue="1">
      <formula>$I28="F"</formula>
    </cfRule>
    <cfRule type="expression" dxfId="188" priority="20" stopIfTrue="1">
      <formula>$I28="M"</formula>
    </cfRule>
  </conditionalFormatting>
  <conditionalFormatting sqref="E28:E38">
    <cfRule type="expression" dxfId="187" priority="17" stopIfTrue="1">
      <formula>$I28="F"</formula>
    </cfRule>
    <cfRule type="expression" dxfId="186" priority="18" stopIfTrue="1">
      <formula>$I28="M"</formula>
    </cfRule>
  </conditionalFormatting>
  <conditionalFormatting sqref="E28:E38">
    <cfRule type="expression" dxfId="185" priority="15" stopIfTrue="1">
      <formula>$I28="F"</formula>
    </cfRule>
    <cfRule type="expression" dxfId="184" priority="16" stopIfTrue="1">
      <formula>$I28="M"</formula>
    </cfRule>
  </conditionalFormatting>
  <conditionalFormatting sqref="E28:E38">
    <cfRule type="expression" dxfId="183" priority="13" stopIfTrue="1">
      <formula>$J28="F"</formula>
    </cfRule>
    <cfRule type="expression" dxfId="182" priority="14" stopIfTrue="1">
      <formula>$J28="M"</formula>
    </cfRule>
  </conditionalFormatting>
  <conditionalFormatting sqref="E28:E38">
    <cfRule type="expression" dxfId="181" priority="11" stopIfTrue="1">
      <formula>$J28="F"</formula>
    </cfRule>
    <cfRule type="expression" dxfId="180" priority="12" stopIfTrue="1">
      <formula>$J28="M"</formula>
    </cfRule>
  </conditionalFormatting>
  <conditionalFormatting sqref="C27:E35">
    <cfRule type="expression" dxfId="179" priority="9" stopIfTrue="1">
      <formula>$I27="F"</formula>
    </cfRule>
    <cfRule type="expression" dxfId="178" priority="10" stopIfTrue="1">
      <formula>$I27="M"</formula>
    </cfRule>
  </conditionalFormatting>
  <conditionalFormatting sqref="C27:C35">
    <cfRule type="expression" dxfId="177" priority="7" stopIfTrue="1">
      <formula>$J27="F"</formula>
    </cfRule>
    <cfRule type="expression" dxfId="176" priority="8" stopIfTrue="1">
      <formula>$J27="M"</formula>
    </cfRule>
  </conditionalFormatting>
  <conditionalFormatting sqref="C27:E35">
    <cfRule type="expression" dxfId="175" priority="5" stopIfTrue="1">
      <formula>$J27="F"</formula>
    </cfRule>
    <cfRule type="expression" dxfId="174" priority="6" stopIfTrue="1">
      <formula>$J27="M"</formula>
    </cfRule>
  </conditionalFormatting>
  <conditionalFormatting sqref="C39:E39">
    <cfRule type="expression" dxfId="173" priority="3" stopIfTrue="1">
      <formula>$I39="F"</formula>
    </cfRule>
    <cfRule type="expression" dxfId="172" priority="4" stopIfTrue="1">
      <formula>$I39="M"</formula>
    </cfRule>
  </conditionalFormatting>
  <conditionalFormatting sqref="C39:E39">
    <cfRule type="expression" dxfId="171" priority="1" stopIfTrue="1">
      <formula>$J39="F"</formula>
    </cfRule>
    <cfRule type="expression" dxfId="170" priority="2" stopIfTrue="1">
      <formula>$J39="M"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06"/>
  <sheetViews>
    <sheetView topLeftCell="B1" zoomScale="90" zoomScaleNormal="90" workbookViewId="0">
      <pane ySplit="2" topLeftCell="A3" activePane="bottomLeft" state="frozen"/>
      <selection pane="bottomLeft" activeCell="AA15" sqref="AA15"/>
    </sheetView>
  </sheetViews>
  <sheetFormatPr baseColWidth="10" defaultRowHeight="15"/>
  <cols>
    <col min="1" max="1" width="23.5703125" bestFit="1" customWidth="1"/>
    <col min="2" max="2" width="14" bestFit="1" customWidth="1"/>
    <col min="3" max="3" width="13" bestFit="1" customWidth="1"/>
    <col min="4" max="4" width="9.28515625" bestFit="1" customWidth="1"/>
    <col min="5" max="5" width="32.1406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546</v>
      </c>
      <c r="C1" s="190" t="s">
        <v>218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220</v>
      </c>
    </row>
    <row r="2" spans="1:31" ht="33">
      <c r="A2" s="64" t="s">
        <v>226</v>
      </c>
      <c r="B2" s="64" t="s">
        <v>227</v>
      </c>
      <c r="C2" s="5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102" t="s">
        <v>8</v>
      </c>
      <c r="Q2" s="103" t="s">
        <v>153</v>
      </c>
      <c r="R2" s="2" t="s">
        <v>8</v>
      </c>
      <c r="S2" s="3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459</v>
      </c>
      <c r="B3" s="65">
        <v>37989</v>
      </c>
      <c r="C3" s="62" t="s">
        <v>39</v>
      </c>
      <c r="D3" s="62" t="s">
        <v>80</v>
      </c>
      <c r="E3" s="62" t="s">
        <v>443</v>
      </c>
      <c r="F3" s="66">
        <v>1</v>
      </c>
      <c r="G3" s="26">
        <v>100</v>
      </c>
      <c r="H3" s="25"/>
      <c r="I3" s="26"/>
      <c r="J3" s="25">
        <v>1</v>
      </c>
      <c r="K3" s="27">
        <v>100</v>
      </c>
      <c r="L3" s="51">
        <v>2</v>
      </c>
      <c r="M3" s="27">
        <v>80</v>
      </c>
      <c r="N3" s="25">
        <v>2</v>
      </c>
      <c r="O3" s="26">
        <v>100</v>
      </c>
      <c r="P3" s="104"/>
      <c r="Q3" s="105"/>
      <c r="R3" s="25">
        <v>1</v>
      </c>
      <c r="S3" s="26">
        <v>100</v>
      </c>
      <c r="T3" s="56">
        <v>2</v>
      </c>
      <c r="U3" s="26">
        <v>80</v>
      </c>
      <c r="V3" s="159"/>
      <c r="W3" s="159"/>
      <c r="X3" s="56">
        <v>2</v>
      </c>
      <c r="Y3" s="26">
        <v>100</v>
      </c>
      <c r="Z3" s="25"/>
      <c r="AA3" s="26"/>
      <c r="AB3" s="4">
        <f>G3+I3+K3+M3+O3+Q3+S3+AA3+U3+W3+Y3</f>
        <v>660</v>
      </c>
      <c r="AC3" s="3">
        <f t="shared" ref="AC3:AC34" si="0">G3+I3+K3+M3+O3+Q3+S3+AA3+U3+W3+Y3</f>
        <v>660</v>
      </c>
      <c r="AD3" s="23">
        <v>1</v>
      </c>
      <c r="AE3" s="134">
        <v>7</v>
      </c>
    </row>
    <row r="4" spans="1:31" ht="16.5">
      <c r="A4" s="62" t="s">
        <v>461</v>
      </c>
      <c r="B4" s="65">
        <v>38116</v>
      </c>
      <c r="C4" s="62" t="s">
        <v>44</v>
      </c>
      <c r="D4" s="62" t="s">
        <v>445</v>
      </c>
      <c r="E4" s="62" t="s">
        <v>305</v>
      </c>
      <c r="F4" s="66">
        <v>2</v>
      </c>
      <c r="G4" s="26">
        <v>80</v>
      </c>
      <c r="H4" s="25">
        <v>1</v>
      </c>
      <c r="I4" s="26">
        <v>100</v>
      </c>
      <c r="J4" s="25">
        <v>5</v>
      </c>
      <c r="K4" s="27">
        <v>50</v>
      </c>
      <c r="L4" s="51">
        <v>3</v>
      </c>
      <c r="M4" s="27">
        <v>65</v>
      </c>
      <c r="N4" s="25"/>
      <c r="O4" s="26"/>
      <c r="P4" s="104"/>
      <c r="Q4" s="105"/>
      <c r="R4" s="25">
        <v>4</v>
      </c>
      <c r="S4" s="26">
        <v>55</v>
      </c>
      <c r="T4" s="56">
        <v>7</v>
      </c>
      <c r="U4" s="26">
        <v>44</v>
      </c>
      <c r="V4" s="159"/>
      <c r="W4" s="159"/>
      <c r="X4" s="56">
        <v>6</v>
      </c>
      <c r="Y4" s="26">
        <v>50</v>
      </c>
      <c r="Z4" s="25"/>
      <c r="AA4" s="26"/>
      <c r="AB4" s="4">
        <f>G4+I4+K4+M4+O4+Q4+S4+AA4+U4+W4+Y4</f>
        <v>444</v>
      </c>
      <c r="AC4" s="3">
        <f t="shared" si="0"/>
        <v>444</v>
      </c>
      <c r="AD4" s="23">
        <f t="shared" ref="AD4:AD35" si="1">AD3+1</f>
        <v>2</v>
      </c>
      <c r="AE4" s="134">
        <v>7</v>
      </c>
    </row>
    <row r="5" spans="1:31" ht="16.5">
      <c r="A5" s="62" t="s">
        <v>477</v>
      </c>
      <c r="B5" s="65">
        <v>38138</v>
      </c>
      <c r="C5" s="62" t="s">
        <v>105</v>
      </c>
      <c r="D5" s="62" t="s">
        <v>68</v>
      </c>
      <c r="E5" s="62" t="s">
        <v>241</v>
      </c>
      <c r="F5" s="66">
        <v>11</v>
      </c>
      <c r="G5" s="26">
        <v>36</v>
      </c>
      <c r="H5" s="25">
        <v>6</v>
      </c>
      <c r="I5" s="26">
        <v>50</v>
      </c>
      <c r="J5" s="25">
        <v>6</v>
      </c>
      <c r="K5" s="27">
        <v>46</v>
      </c>
      <c r="L5" s="51">
        <v>1</v>
      </c>
      <c r="M5" s="27">
        <v>100</v>
      </c>
      <c r="N5" s="25">
        <v>3</v>
      </c>
      <c r="O5" s="26">
        <v>80</v>
      </c>
      <c r="P5" s="104"/>
      <c r="Q5" s="105"/>
      <c r="R5" s="25"/>
      <c r="S5" s="26"/>
      <c r="T5" s="56">
        <v>3</v>
      </c>
      <c r="U5" s="26">
        <v>65</v>
      </c>
      <c r="V5" s="159"/>
      <c r="W5" s="159"/>
      <c r="X5" s="56">
        <v>4</v>
      </c>
      <c r="Y5" s="26">
        <v>65</v>
      </c>
      <c r="Z5" s="25"/>
      <c r="AA5" s="26"/>
      <c r="AB5" s="4">
        <f>G5+I5+K5+M5+O5+Q5+S5+AA5+U5+W5+Y5</f>
        <v>442</v>
      </c>
      <c r="AC5" s="3">
        <f t="shared" si="0"/>
        <v>442</v>
      </c>
      <c r="AD5" s="23">
        <f t="shared" si="1"/>
        <v>3</v>
      </c>
      <c r="AE5" s="134">
        <v>7</v>
      </c>
    </row>
    <row r="6" spans="1:31" ht="16.5">
      <c r="A6" s="81" t="s">
        <v>1046</v>
      </c>
      <c r="B6" s="82">
        <v>37700</v>
      </c>
      <c r="C6" s="81" t="s">
        <v>1047</v>
      </c>
      <c r="D6" s="81" t="s">
        <v>1048</v>
      </c>
      <c r="E6" s="81" t="s">
        <v>904</v>
      </c>
      <c r="F6" s="66"/>
      <c r="G6" s="26"/>
      <c r="H6" s="25"/>
      <c r="I6" s="26"/>
      <c r="J6" s="25">
        <v>2</v>
      </c>
      <c r="K6" s="27">
        <v>80</v>
      </c>
      <c r="L6" s="51"/>
      <c r="M6" s="27"/>
      <c r="N6" s="25">
        <v>4</v>
      </c>
      <c r="O6" s="26">
        <v>65</v>
      </c>
      <c r="P6" s="104"/>
      <c r="Q6" s="105"/>
      <c r="R6" s="25">
        <v>2</v>
      </c>
      <c r="S6" s="26">
        <v>80</v>
      </c>
      <c r="T6" s="56">
        <v>1</v>
      </c>
      <c r="U6" s="26">
        <v>100</v>
      </c>
      <c r="V6" s="159"/>
      <c r="W6" s="159"/>
      <c r="X6" s="56">
        <v>3</v>
      </c>
      <c r="Y6" s="26">
        <v>80</v>
      </c>
      <c r="Z6" s="25"/>
      <c r="AA6" s="26"/>
      <c r="AB6" s="4">
        <f>G6+I6+K6+M6+O6+Q6+S6+AA6+U6+W6+Y6</f>
        <v>405</v>
      </c>
      <c r="AC6" s="3">
        <f t="shared" si="0"/>
        <v>405</v>
      </c>
      <c r="AD6" s="23">
        <f t="shared" si="1"/>
        <v>4</v>
      </c>
      <c r="AE6">
        <v>5</v>
      </c>
    </row>
    <row r="7" spans="1:31" ht="16.5">
      <c r="A7" s="62" t="s">
        <v>570</v>
      </c>
      <c r="B7" s="65">
        <v>37935</v>
      </c>
      <c r="C7" s="62" t="s">
        <v>53</v>
      </c>
      <c r="D7" s="62" t="s">
        <v>557</v>
      </c>
      <c r="E7" s="62" t="s">
        <v>241</v>
      </c>
      <c r="F7" s="66">
        <v>5</v>
      </c>
      <c r="G7" s="26">
        <v>50</v>
      </c>
      <c r="H7" s="25">
        <v>5</v>
      </c>
      <c r="I7" s="26">
        <v>50</v>
      </c>
      <c r="J7" s="25">
        <v>12</v>
      </c>
      <c r="K7" s="142">
        <v>34</v>
      </c>
      <c r="L7" s="51">
        <v>5</v>
      </c>
      <c r="M7" s="27">
        <v>50</v>
      </c>
      <c r="N7" s="25">
        <v>7</v>
      </c>
      <c r="O7" s="26">
        <v>46</v>
      </c>
      <c r="P7" s="104"/>
      <c r="Q7" s="105"/>
      <c r="R7" s="25">
        <v>3</v>
      </c>
      <c r="S7" s="26">
        <v>65</v>
      </c>
      <c r="T7" s="56">
        <v>4</v>
      </c>
      <c r="U7" s="26">
        <v>55</v>
      </c>
      <c r="V7" s="159"/>
      <c r="W7" s="159"/>
      <c r="X7" s="56">
        <v>7</v>
      </c>
      <c r="Y7" s="26">
        <v>46</v>
      </c>
      <c r="Z7" s="25"/>
      <c r="AA7" s="26"/>
      <c r="AB7" s="4">
        <f>G7+I7+K7+M7+O7+Q7+S7+AA7+U7+W7+Y7-K7</f>
        <v>362</v>
      </c>
      <c r="AC7" s="3">
        <f t="shared" si="0"/>
        <v>396</v>
      </c>
      <c r="AD7" s="23">
        <f t="shared" si="1"/>
        <v>5</v>
      </c>
      <c r="AE7" s="134">
        <v>8</v>
      </c>
    </row>
    <row r="8" spans="1:31" ht="16.5">
      <c r="A8" s="62" t="s">
        <v>565</v>
      </c>
      <c r="B8" s="65">
        <v>37985</v>
      </c>
      <c r="C8" s="62" t="s">
        <v>106</v>
      </c>
      <c r="D8" s="62" t="s">
        <v>550</v>
      </c>
      <c r="E8" s="62" t="s">
        <v>305</v>
      </c>
      <c r="F8" s="66">
        <v>3</v>
      </c>
      <c r="G8" s="26">
        <v>65</v>
      </c>
      <c r="H8" s="25">
        <v>6</v>
      </c>
      <c r="I8" s="26">
        <v>46</v>
      </c>
      <c r="J8" s="25">
        <v>9</v>
      </c>
      <c r="K8" s="27">
        <v>40</v>
      </c>
      <c r="L8" s="51">
        <v>3</v>
      </c>
      <c r="M8" s="27">
        <v>65</v>
      </c>
      <c r="N8" s="25"/>
      <c r="O8" s="26"/>
      <c r="P8" s="104"/>
      <c r="Q8" s="105"/>
      <c r="R8" s="25">
        <v>5</v>
      </c>
      <c r="S8" s="26">
        <v>50</v>
      </c>
      <c r="T8" s="56">
        <v>5</v>
      </c>
      <c r="U8" s="26">
        <v>50</v>
      </c>
      <c r="V8" s="159"/>
      <c r="W8" s="159"/>
      <c r="X8" s="56">
        <v>8</v>
      </c>
      <c r="Y8" s="26">
        <v>44</v>
      </c>
      <c r="Z8" s="25"/>
      <c r="AA8" s="26"/>
      <c r="AB8" s="4">
        <f>G8+I8+K8+M8+O8+Q8+S8+AA8+U8+W8+Y8</f>
        <v>360</v>
      </c>
      <c r="AC8" s="3">
        <f t="shared" si="0"/>
        <v>360</v>
      </c>
      <c r="AD8" s="23">
        <f t="shared" si="1"/>
        <v>6</v>
      </c>
      <c r="AE8" s="134">
        <v>7</v>
      </c>
    </row>
    <row r="9" spans="1:31" ht="16.5">
      <c r="A9" s="62" t="s">
        <v>462</v>
      </c>
      <c r="B9" s="65">
        <v>38073</v>
      </c>
      <c r="C9" s="62" t="s">
        <v>171</v>
      </c>
      <c r="D9" s="62" t="s">
        <v>446</v>
      </c>
      <c r="E9" s="62" t="s">
        <v>449</v>
      </c>
      <c r="F9" s="66">
        <v>3</v>
      </c>
      <c r="G9" s="26">
        <v>65</v>
      </c>
      <c r="H9" s="25">
        <v>8</v>
      </c>
      <c r="I9" s="26">
        <v>44</v>
      </c>
      <c r="J9" s="25">
        <v>14</v>
      </c>
      <c r="K9" s="142">
        <v>30</v>
      </c>
      <c r="L9" s="51">
        <v>4</v>
      </c>
      <c r="M9" s="27">
        <v>55</v>
      </c>
      <c r="N9" s="25">
        <v>5</v>
      </c>
      <c r="O9" s="26">
        <v>55</v>
      </c>
      <c r="P9" s="104"/>
      <c r="Q9" s="105"/>
      <c r="R9" s="25">
        <v>8</v>
      </c>
      <c r="S9" s="26">
        <v>42</v>
      </c>
      <c r="T9" s="56">
        <v>8</v>
      </c>
      <c r="U9" s="26">
        <v>42</v>
      </c>
      <c r="V9" s="159"/>
      <c r="W9" s="159"/>
      <c r="X9" s="56">
        <v>13</v>
      </c>
      <c r="Y9" s="26">
        <v>34</v>
      </c>
      <c r="Z9" s="25"/>
      <c r="AA9" s="26"/>
      <c r="AB9" s="4">
        <f>G9+I9+K9+M9+O9+Q9+S9+AA9+U9+W9+Y9-K9</f>
        <v>337</v>
      </c>
      <c r="AC9" s="3">
        <f t="shared" si="0"/>
        <v>367</v>
      </c>
      <c r="AD9" s="23">
        <f t="shared" si="1"/>
        <v>7</v>
      </c>
      <c r="AE9" s="134">
        <v>8</v>
      </c>
    </row>
    <row r="10" spans="1:31" ht="16.5">
      <c r="A10" s="62" t="s">
        <v>582</v>
      </c>
      <c r="B10" s="65">
        <v>37880</v>
      </c>
      <c r="C10" s="62" t="s">
        <v>48</v>
      </c>
      <c r="D10" s="62" t="s">
        <v>103</v>
      </c>
      <c r="E10" s="62" t="s">
        <v>443</v>
      </c>
      <c r="F10" s="66">
        <v>12</v>
      </c>
      <c r="G10" s="26">
        <v>34</v>
      </c>
      <c r="H10" s="25"/>
      <c r="I10" s="26"/>
      <c r="J10" s="25">
        <v>4</v>
      </c>
      <c r="K10" s="27">
        <v>55</v>
      </c>
      <c r="L10" s="51">
        <v>2</v>
      </c>
      <c r="M10" s="27">
        <v>80</v>
      </c>
      <c r="N10" s="25"/>
      <c r="O10" s="26"/>
      <c r="P10" s="104"/>
      <c r="Q10" s="105"/>
      <c r="R10" s="25">
        <v>7</v>
      </c>
      <c r="S10" s="26">
        <v>44</v>
      </c>
      <c r="T10" s="56">
        <v>6</v>
      </c>
      <c r="U10" s="26">
        <v>46</v>
      </c>
      <c r="V10" s="159"/>
      <c r="W10" s="159"/>
      <c r="X10" s="56">
        <v>5</v>
      </c>
      <c r="Y10" s="26">
        <v>55</v>
      </c>
      <c r="Z10" s="25"/>
      <c r="AA10" s="26"/>
      <c r="AB10" s="4">
        <f>G10+I10+K10+M10+O10+Q10+S10+AA10+U10+W10+Y10</f>
        <v>314</v>
      </c>
      <c r="AC10" s="3">
        <f t="shared" si="0"/>
        <v>314</v>
      </c>
      <c r="AD10" s="23">
        <f t="shared" si="1"/>
        <v>8</v>
      </c>
      <c r="AE10" s="33">
        <v>6</v>
      </c>
    </row>
    <row r="11" spans="1:31" ht="16.5">
      <c r="A11" s="62" t="s">
        <v>479</v>
      </c>
      <c r="B11" s="65">
        <v>38053</v>
      </c>
      <c r="C11" s="62" t="s">
        <v>38</v>
      </c>
      <c r="D11" s="62" t="s">
        <v>104</v>
      </c>
      <c r="E11" s="62" t="s">
        <v>328</v>
      </c>
      <c r="F11" s="66">
        <v>13</v>
      </c>
      <c r="G11" s="26">
        <v>32</v>
      </c>
      <c r="H11" s="25">
        <v>9</v>
      </c>
      <c r="I11" s="26">
        <v>42</v>
      </c>
      <c r="J11" s="25">
        <v>11</v>
      </c>
      <c r="K11" s="27">
        <v>36</v>
      </c>
      <c r="L11" s="51">
        <v>18</v>
      </c>
      <c r="M11" s="142">
        <v>27</v>
      </c>
      <c r="N11" s="25">
        <v>10</v>
      </c>
      <c r="O11" s="26">
        <v>40</v>
      </c>
      <c r="P11" s="104"/>
      <c r="Q11" s="105"/>
      <c r="R11" s="25">
        <v>9</v>
      </c>
      <c r="S11" s="26">
        <v>40</v>
      </c>
      <c r="T11" s="56">
        <v>11</v>
      </c>
      <c r="U11" s="26">
        <v>36</v>
      </c>
      <c r="V11" s="159"/>
      <c r="W11" s="159"/>
      <c r="X11" s="56">
        <v>9</v>
      </c>
      <c r="Y11" s="26">
        <v>42</v>
      </c>
      <c r="Z11" s="25"/>
      <c r="AA11" s="26"/>
      <c r="AB11" s="4">
        <f>G11+I11+K11+M11+O11+Q11+S11+AA11+U11+W11+Y11-M11</f>
        <v>268</v>
      </c>
      <c r="AC11" s="3">
        <f t="shared" si="0"/>
        <v>295</v>
      </c>
      <c r="AD11" s="23">
        <f t="shared" si="1"/>
        <v>9</v>
      </c>
      <c r="AE11" s="134">
        <v>8</v>
      </c>
    </row>
    <row r="12" spans="1:31" ht="16.5">
      <c r="A12" s="62" t="s">
        <v>569</v>
      </c>
      <c r="B12" s="65">
        <v>37762</v>
      </c>
      <c r="C12" s="62" t="s">
        <v>129</v>
      </c>
      <c r="D12" s="62" t="s">
        <v>556</v>
      </c>
      <c r="E12" s="62" t="s">
        <v>241</v>
      </c>
      <c r="F12" s="66">
        <v>5</v>
      </c>
      <c r="G12" s="26">
        <v>50</v>
      </c>
      <c r="H12" s="25">
        <v>9</v>
      </c>
      <c r="I12" s="26">
        <v>40</v>
      </c>
      <c r="J12" s="25">
        <v>17</v>
      </c>
      <c r="K12" s="27">
        <v>27</v>
      </c>
      <c r="L12" s="51">
        <v>5</v>
      </c>
      <c r="M12" s="27">
        <v>50</v>
      </c>
      <c r="N12" s="25"/>
      <c r="O12" s="26"/>
      <c r="P12" s="104"/>
      <c r="Q12" s="105"/>
      <c r="R12" s="25">
        <v>6</v>
      </c>
      <c r="S12" s="26">
        <v>46</v>
      </c>
      <c r="T12" s="56"/>
      <c r="U12" s="26"/>
      <c r="V12" s="159"/>
      <c r="W12" s="159"/>
      <c r="X12" s="56"/>
      <c r="Y12" s="26"/>
      <c r="Z12" s="25"/>
      <c r="AA12" s="26"/>
      <c r="AB12" s="4">
        <f t="shared" ref="AB12:AB43" si="2">G12+I12+K12+M12+O12+Q12+S12+AA12+U12+W12+Y12</f>
        <v>213</v>
      </c>
      <c r="AC12" s="3">
        <f t="shared" si="0"/>
        <v>213</v>
      </c>
      <c r="AD12" s="23">
        <f t="shared" si="1"/>
        <v>10</v>
      </c>
      <c r="AE12" s="33">
        <v>5</v>
      </c>
    </row>
    <row r="13" spans="1:31" ht="16.5">
      <c r="A13" s="62" t="s">
        <v>458</v>
      </c>
      <c r="B13" s="65">
        <v>38097</v>
      </c>
      <c r="C13" s="62" t="s">
        <v>442</v>
      </c>
      <c r="D13" s="62" t="s">
        <v>55</v>
      </c>
      <c r="E13" s="62" t="s">
        <v>443</v>
      </c>
      <c r="F13" s="66">
        <v>1</v>
      </c>
      <c r="G13" s="26">
        <v>100</v>
      </c>
      <c r="H13" s="25"/>
      <c r="I13" s="26"/>
      <c r="J13" s="25"/>
      <c r="K13" s="27"/>
      <c r="L13" s="51">
        <v>6</v>
      </c>
      <c r="M13" s="27">
        <v>46</v>
      </c>
      <c r="N13" s="25">
        <v>11</v>
      </c>
      <c r="O13" s="26">
        <v>38</v>
      </c>
      <c r="P13" s="104"/>
      <c r="Q13" s="105"/>
      <c r="R13" s="25"/>
      <c r="S13" s="26"/>
      <c r="T13" s="56">
        <v>18</v>
      </c>
      <c r="U13" s="26">
        <v>28</v>
      </c>
      <c r="V13" s="159"/>
      <c r="W13" s="159"/>
      <c r="X13" s="56"/>
      <c r="Y13" s="26"/>
      <c r="Z13" s="25"/>
      <c r="AA13" s="26"/>
      <c r="AB13" s="4">
        <f t="shared" si="2"/>
        <v>212</v>
      </c>
      <c r="AC13" s="3">
        <f t="shared" si="0"/>
        <v>212</v>
      </c>
      <c r="AD13" s="23">
        <f t="shared" si="1"/>
        <v>11</v>
      </c>
      <c r="AE13" s="33">
        <v>4</v>
      </c>
    </row>
    <row r="14" spans="1:31" ht="16.5">
      <c r="A14" s="62" t="s">
        <v>585</v>
      </c>
      <c r="B14" s="65">
        <v>38286</v>
      </c>
      <c r="C14" s="62" t="s">
        <v>578</v>
      </c>
      <c r="D14" s="62" t="s">
        <v>579</v>
      </c>
      <c r="E14" s="62" t="s">
        <v>236</v>
      </c>
      <c r="F14" s="66">
        <v>18</v>
      </c>
      <c r="G14" s="26">
        <v>27</v>
      </c>
      <c r="H14" s="25">
        <v>12</v>
      </c>
      <c r="I14" s="26">
        <v>36</v>
      </c>
      <c r="J14" s="25">
        <v>16</v>
      </c>
      <c r="K14" s="27">
        <v>28</v>
      </c>
      <c r="L14" s="51">
        <v>7</v>
      </c>
      <c r="M14" s="27">
        <v>44</v>
      </c>
      <c r="N14" s="25">
        <v>6</v>
      </c>
      <c r="O14" s="26">
        <v>50</v>
      </c>
      <c r="P14" s="104"/>
      <c r="Q14" s="105"/>
      <c r="R14" s="25"/>
      <c r="S14" s="26"/>
      <c r="T14" s="56">
        <v>20</v>
      </c>
      <c r="U14" s="26">
        <v>26</v>
      </c>
      <c r="V14" s="159"/>
      <c r="W14" s="159"/>
      <c r="X14" s="56"/>
      <c r="Y14" s="26"/>
      <c r="Z14" s="25"/>
      <c r="AA14" s="26"/>
      <c r="AB14" s="4">
        <f t="shared" si="2"/>
        <v>211</v>
      </c>
      <c r="AC14" s="3">
        <f t="shared" si="0"/>
        <v>211</v>
      </c>
      <c r="AD14" s="23">
        <f t="shared" si="1"/>
        <v>12</v>
      </c>
      <c r="AE14" s="33">
        <v>6</v>
      </c>
    </row>
    <row r="15" spans="1:31" ht="16.5">
      <c r="A15" s="62" t="s">
        <v>465</v>
      </c>
      <c r="B15" s="65">
        <v>38283</v>
      </c>
      <c r="C15" s="62" t="s">
        <v>174</v>
      </c>
      <c r="D15" s="62" t="s">
        <v>451</v>
      </c>
      <c r="E15" s="62" t="s">
        <v>241</v>
      </c>
      <c r="F15" s="66">
        <v>4</v>
      </c>
      <c r="G15" s="26">
        <v>55</v>
      </c>
      <c r="H15" s="25">
        <v>14</v>
      </c>
      <c r="I15" s="26">
        <v>34</v>
      </c>
      <c r="J15" s="25">
        <v>20</v>
      </c>
      <c r="K15" s="27">
        <v>24</v>
      </c>
      <c r="L15" s="51">
        <v>19</v>
      </c>
      <c r="M15" s="27">
        <v>26</v>
      </c>
      <c r="N15" s="25"/>
      <c r="O15" s="26"/>
      <c r="P15" s="104"/>
      <c r="Q15" s="105"/>
      <c r="R15" s="25"/>
      <c r="S15" s="26"/>
      <c r="T15" s="56">
        <v>19</v>
      </c>
      <c r="U15" s="26">
        <v>27</v>
      </c>
      <c r="V15" s="159"/>
      <c r="W15" s="159"/>
      <c r="X15" s="56">
        <v>14</v>
      </c>
      <c r="Y15" s="26">
        <v>32</v>
      </c>
      <c r="Z15" s="25"/>
      <c r="AA15" s="26"/>
      <c r="AB15" s="4">
        <f t="shared" si="2"/>
        <v>198</v>
      </c>
      <c r="AC15" s="3">
        <f t="shared" si="0"/>
        <v>198</v>
      </c>
      <c r="AD15" s="23">
        <f t="shared" si="1"/>
        <v>13</v>
      </c>
      <c r="AE15" s="33">
        <v>5</v>
      </c>
    </row>
    <row r="16" spans="1:31" ht="16.5">
      <c r="A16" s="62" t="s">
        <v>567</v>
      </c>
      <c r="B16" s="65">
        <v>37837</v>
      </c>
      <c r="C16" s="62" t="s">
        <v>553</v>
      </c>
      <c r="D16" s="62" t="s">
        <v>56</v>
      </c>
      <c r="E16" s="62" t="s">
        <v>241</v>
      </c>
      <c r="F16" s="66">
        <v>4</v>
      </c>
      <c r="G16" s="26">
        <v>55</v>
      </c>
      <c r="H16" s="25"/>
      <c r="I16" s="26"/>
      <c r="J16" s="25">
        <v>8</v>
      </c>
      <c r="K16" s="27">
        <v>42</v>
      </c>
      <c r="L16" s="51">
        <v>1</v>
      </c>
      <c r="M16" s="27">
        <v>100</v>
      </c>
      <c r="N16" s="25"/>
      <c r="O16" s="26"/>
      <c r="P16" s="104"/>
      <c r="Q16" s="105"/>
      <c r="R16" s="25"/>
      <c r="S16" s="26"/>
      <c r="T16" s="56"/>
      <c r="U16" s="26"/>
      <c r="V16" s="159"/>
      <c r="W16" s="159"/>
      <c r="X16" s="56"/>
      <c r="Y16" s="26"/>
      <c r="Z16" s="25"/>
      <c r="AA16" s="26"/>
      <c r="AB16" s="4">
        <f t="shared" si="2"/>
        <v>197</v>
      </c>
      <c r="AC16" s="3">
        <f t="shared" si="0"/>
        <v>197</v>
      </c>
      <c r="AD16" s="23">
        <f t="shared" si="1"/>
        <v>14</v>
      </c>
      <c r="AE16" s="33">
        <v>4</v>
      </c>
    </row>
    <row r="17" spans="1:31" ht="16.5">
      <c r="A17" s="62" t="s">
        <v>481</v>
      </c>
      <c r="B17" s="65">
        <v>38149</v>
      </c>
      <c r="C17" s="62" t="s">
        <v>490</v>
      </c>
      <c r="D17" s="62" t="s">
        <v>56</v>
      </c>
      <c r="E17" s="62" t="s">
        <v>443</v>
      </c>
      <c r="F17" s="66">
        <v>14</v>
      </c>
      <c r="G17" s="26">
        <v>30</v>
      </c>
      <c r="H17" s="25"/>
      <c r="I17" s="26"/>
      <c r="J17" s="25">
        <v>18</v>
      </c>
      <c r="K17" s="27">
        <v>26</v>
      </c>
      <c r="L17" s="51">
        <v>6</v>
      </c>
      <c r="M17" s="27">
        <v>46</v>
      </c>
      <c r="N17" s="25">
        <v>12</v>
      </c>
      <c r="O17" s="26">
        <v>36</v>
      </c>
      <c r="P17" s="104"/>
      <c r="Q17" s="105"/>
      <c r="R17" s="25"/>
      <c r="S17" s="26"/>
      <c r="T17" s="56"/>
      <c r="U17" s="26"/>
      <c r="V17" s="159"/>
      <c r="W17" s="159"/>
      <c r="X17" s="56">
        <v>15</v>
      </c>
      <c r="Y17" s="26">
        <v>30</v>
      </c>
      <c r="Z17" s="25"/>
      <c r="AA17" s="26"/>
      <c r="AB17" s="4">
        <f t="shared" si="2"/>
        <v>168</v>
      </c>
      <c r="AC17" s="3">
        <f t="shared" si="0"/>
        <v>168</v>
      </c>
      <c r="AD17" s="23">
        <f t="shared" si="1"/>
        <v>15</v>
      </c>
      <c r="AE17" s="33">
        <v>5</v>
      </c>
    </row>
    <row r="18" spans="1:31" ht="16.5">
      <c r="A18" s="62" t="s">
        <v>583</v>
      </c>
      <c r="B18" s="65">
        <v>37772</v>
      </c>
      <c r="C18" s="62" t="s">
        <v>162</v>
      </c>
      <c r="D18" s="62" t="s">
        <v>68</v>
      </c>
      <c r="E18" s="62" t="s">
        <v>250</v>
      </c>
      <c r="F18" s="66">
        <v>13</v>
      </c>
      <c r="G18" s="26">
        <v>32</v>
      </c>
      <c r="H18" s="25">
        <v>10</v>
      </c>
      <c r="I18" s="26">
        <v>38</v>
      </c>
      <c r="J18" s="25">
        <v>21</v>
      </c>
      <c r="K18" s="27">
        <v>23</v>
      </c>
      <c r="L18" s="51">
        <v>17</v>
      </c>
      <c r="M18" s="27">
        <v>28</v>
      </c>
      <c r="N18" s="25">
        <v>9</v>
      </c>
      <c r="O18" s="26">
        <v>42</v>
      </c>
      <c r="P18" s="104"/>
      <c r="Q18" s="105"/>
      <c r="R18" s="25"/>
      <c r="S18" s="26"/>
      <c r="T18" s="56"/>
      <c r="U18" s="26"/>
      <c r="V18" s="159"/>
      <c r="W18" s="159"/>
      <c r="X18" s="56"/>
      <c r="Y18" s="26"/>
      <c r="Z18" s="25"/>
      <c r="AA18" s="26"/>
      <c r="AB18" s="4">
        <f t="shared" si="2"/>
        <v>163</v>
      </c>
      <c r="AC18" s="3">
        <f t="shared" si="0"/>
        <v>163</v>
      </c>
      <c r="AD18" s="23">
        <f t="shared" si="1"/>
        <v>16</v>
      </c>
      <c r="AE18" s="33">
        <v>5</v>
      </c>
    </row>
    <row r="19" spans="1:31" ht="16.5">
      <c r="A19" s="62" t="s">
        <v>586</v>
      </c>
      <c r="B19" s="65">
        <v>37930</v>
      </c>
      <c r="C19" s="62" t="s">
        <v>99</v>
      </c>
      <c r="D19" s="62" t="s">
        <v>56</v>
      </c>
      <c r="E19" s="62" t="s">
        <v>449</v>
      </c>
      <c r="F19" s="66">
        <v>20</v>
      </c>
      <c r="G19" s="26">
        <v>25</v>
      </c>
      <c r="H19" s="25">
        <v>7</v>
      </c>
      <c r="I19" s="26">
        <v>44</v>
      </c>
      <c r="J19" s="25">
        <v>13</v>
      </c>
      <c r="K19" s="27">
        <v>32</v>
      </c>
      <c r="L19" s="51">
        <v>4</v>
      </c>
      <c r="M19" s="27">
        <v>55</v>
      </c>
      <c r="N19" s="25"/>
      <c r="O19" s="26"/>
      <c r="P19" s="104"/>
      <c r="Q19" s="105"/>
      <c r="R19" s="25"/>
      <c r="S19" s="26"/>
      <c r="T19" s="56"/>
      <c r="U19" s="26"/>
      <c r="V19" s="159"/>
      <c r="W19" s="159"/>
      <c r="X19" s="56"/>
      <c r="Y19" s="26"/>
      <c r="Z19" s="25"/>
      <c r="AA19" s="26"/>
      <c r="AB19" s="4">
        <f t="shared" si="2"/>
        <v>156</v>
      </c>
      <c r="AC19" s="3">
        <f t="shared" si="0"/>
        <v>156</v>
      </c>
      <c r="AD19" s="23">
        <f t="shared" si="1"/>
        <v>17</v>
      </c>
      <c r="AE19" s="33">
        <v>4</v>
      </c>
    </row>
    <row r="20" spans="1:31" ht="16.5">
      <c r="A20" s="62" t="s">
        <v>463</v>
      </c>
      <c r="B20" s="65">
        <v>37995</v>
      </c>
      <c r="C20" s="62" t="s">
        <v>447</v>
      </c>
      <c r="D20" s="62" t="s">
        <v>448</v>
      </c>
      <c r="E20" s="62" t="s">
        <v>449</v>
      </c>
      <c r="F20" s="66">
        <v>3</v>
      </c>
      <c r="G20" s="26">
        <v>65</v>
      </c>
      <c r="H20" s="25">
        <v>11</v>
      </c>
      <c r="I20" s="26">
        <v>38</v>
      </c>
      <c r="J20" s="25"/>
      <c r="K20" s="27"/>
      <c r="L20" s="51"/>
      <c r="M20" s="27"/>
      <c r="N20" s="25"/>
      <c r="O20" s="26"/>
      <c r="P20" s="104"/>
      <c r="Q20" s="105"/>
      <c r="R20" s="25"/>
      <c r="S20" s="26"/>
      <c r="T20" s="56"/>
      <c r="U20" s="26"/>
      <c r="V20" s="159"/>
      <c r="W20" s="159"/>
      <c r="X20" s="56">
        <v>12</v>
      </c>
      <c r="Y20" s="26">
        <v>36</v>
      </c>
      <c r="Z20" s="25"/>
      <c r="AA20" s="26"/>
      <c r="AB20" s="4">
        <f t="shared" si="2"/>
        <v>139</v>
      </c>
      <c r="AC20" s="3">
        <f t="shared" si="0"/>
        <v>139</v>
      </c>
      <c r="AD20" s="23">
        <f t="shared" si="1"/>
        <v>18</v>
      </c>
      <c r="AE20" s="33">
        <v>3</v>
      </c>
    </row>
    <row r="21" spans="1:31" ht="16.5">
      <c r="A21" s="62" t="s">
        <v>581</v>
      </c>
      <c r="B21" s="65">
        <v>37955</v>
      </c>
      <c r="C21" s="62" t="s">
        <v>573</v>
      </c>
      <c r="D21" s="62" t="s">
        <v>574</v>
      </c>
      <c r="E21" s="62" t="s">
        <v>246</v>
      </c>
      <c r="F21" s="66">
        <v>11</v>
      </c>
      <c r="G21" s="26">
        <v>36</v>
      </c>
      <c r="H21" s="25">
        <v>8</v>
      </c>
      <c r="I21" s="26">
        <v>42</v>
      </c>
      <c r="J21" s="25">
        <v>15</v>
      </c>
      <c r="K21" s="27">
        <v>29</v>
      </c>
      <c r="L21" s="51">
        <v>14</v>
      </c>
      <c r="M21" s="27">
        <v>32</v>
      </c>
      <c r="N21" s="25"/>
      <c r="O21" s="26"/>
      <c r="P21" s="104"/>
      <c r="Q21" s="105"/>
      <c r="R21" s="25"/>
      <c r="S21" s="26"/>
      <c r="T21" s="56"/>
      <c r="U21" s="26"/>
      <c r="V21" s="159"/>
      <c r="W21" s="159"/>
      <c r="X21" s="56"/>
      <c r="Y21" s="26"/>
      <c r="Z21" s="25"/>
      <c r="AA21" s="26"/>
      <c r="AB21" s="4">
        <f t="shared" si="2"/>
        <v>139</v>
      </c>
      <c r="AC21" s="3">
        <f t="shared" si="0"/>
        <v>139</v>
      </c>
      <c r="AD21" s="23">
        <f t="shared" si="1"/>
        <v>19</v>
      </c>
      <c r="AE21" s="33">
        <v>4</v>
      </c>
    </row>
    <row r="22" spans="1:31" ht="16.5">
      <c r="A22" s="62" t="s">
        <v>584</v>
      </c>
      <c r="B22" s="65">
        <v>37834</v>
      </c>
      <c r="C22" s="62" t="s">
        <v>313</v>
      </c>
      <c r="D22" s="62" t="s">
        <v>78</v>
      </c>
      <c r="E22" s="62" t="s">
        <v>229</v>
      </c>
      <c r="F22" s="66">
        <v>17</v>
      </c>
      <c r="G22" s="26">
        <v>28</v>
      </c>
      <c r="H22" s="25"/>
      <c r="I22" s="26"/>
      <c r="J22" s="25"/>
      <c r="K22" s="27"/>
      <c r="L22" s="51"/>
      <c r="M22" s="27"/>
      <c r="N22" s="25"/>
      <c r="O22" s="26"/>
      <c r="P22" s="104"/>
      <c r="Q22" s="105"/>
      <c r="R22" s="25"/>
      <c r="S22" s="26"/>
      <c r="T22" s="56">
        <v>10</v>
      </c>
      <c r="U22" s="26">
        <v>38</v>
      </c>
      <c r="V22" s="159"/>
      <c r="W22" s="159"/>
      <c r="X22" s="56">
        <v>10</v>
      </c>
      <c r="Y22" s="26">
        <v>40</v>
      </c>
      <c r="Z22" s="25"/>
      <c r="AA22" s="26"/>
      <c r="AB22" s="4">
        <f t="shared" si="2"/>
        <v>106</v>
      </c>
      <c r="AC22" s="3">
        <f t="shared" si="0"/>
        <v>106</v>
      </c>
      <c r="AD22" s="23">
        <f t="shared" si="1"/>
        <v>20</v>
      </c>
      <c r="AE22" s="33">
        <v>3</v>
      </c>
    </row>
    <row r="23" spans="1:31" ht="16.5">
      <c r="A23" s="62" t="s">
        <v>1241</v>
      </c>
      <c r="B23" s="38">
        <v>2003</v>
      </c>
      <c r="C23" s="109" t="s">
        <v>1242</v>
      </c>
      <c r="D23" s="81" t="s">
        <v>1243</v>
      </c>
      <c r="E23" s="81" t="s">
        <v>1230</v>
      </c>
      <c r="F23" s="66"/>
      <c r="G23" s="26"/>
      <c r="H23" s="25"/>
      <c r="I23" s="26"/>
      <c r="J23" s="25"/>
      <c r="K23" s="27"/>
      <c r="L23" s="51">
        <v>16</v>
      </c>
      <c r="M23" s="27">
        <v>29</v>
      </c>
      <c r="N23" s="25"/>
      <c r="O23" s="26"/>
      <c r="P23" s="104"/>
      <c r="Q23" s="105"/>
      <c r="R23" s="25"/>
      <c r="S23" s="26"/>
      <c r="T23" s="56">
        <v>15</v>
      </c>
      <c r="U23" s="26">
        <v>30</v>
      </c>
      <c r="V23" s="159"/>
      <c r="W23" s="159"/>
      <c r="X23" s="56">
        <v>11</v>
      </c>
      <c r="Y23" s="26">
        <v>38</v>
      </c>
      <c r="Z23" s="25"/>
      <c r="AA23" s="26"/>
      <c r="AB23" s="4">
        <f t="shared" si="2"/>
        <v>97</v>
      </c>
      <c r="AC23" s="3">
        <f t="shared" si="0"/>
        <v>97</v>
      </c>
      <c r="AD23" s="23">
        <f t="shared" si="1"/>
        <v>21</v>
      </c>
      <c r="AE23" s="86">
        <v>3</v>
      </c>
    </row>
    <row r="24" spans="1:31" ht="16.5">
      <c r="A24" s="81" t="s">
        <v>1049</v>
      </c>
      <c r="B24" s="82">
        <v>37669</v>
      </c>
      <c r="C24" s="81" t="s">
        <v>1050</v>
      </c>
      <c r="D24" s="81" t="s">
        <v>1051</v>
      </c>
      <c r="E24" s="81" t="s">
        <v>246</v>
      </c>
      <c r="F24" s="66"/>
      <c r="G24" s="26"/>
      <c r="H24" s="25"/>
      <c r="I24" s="26"/>
      <c r="J24" s="25">
        <v>3</v>
      </c>
      <c r="K24" s="27">
        <v>65</v>
      </c>
      <c r="L24" s="51"/>
      <c r="M24" s="27"/>
      <c r="N24" s="25"/>
      <c r="O24" s="26"/>
      <c r="P24" s="104"/>
      <c r="Q24" s="105"/>
      <c r="R24" s="25"/>
      <c r="S24" s="26"/>
      <c r="T24" s="56"/>
      <c r="U24" s="26"/>
      <c r="V24" s="159"/>
      <c r="W24" s="159"/>
      <c r="X24" s="56">
        <v>15</v>
      </c>
      <c r="Y24" s="26">
        <v>30</v>
      </c>
      <c r="Z24" s="25"/>
      <c r="AA24" s="26"/>
      <c r="AB24" s="4">
        <f t="shared" si="2"/>
        <v>95</v>
      </c>
      <c r="AC24" s="3">
        <f t="shared" si="0"/>
        <v>95</v>
      </c>
      <c r="AD24" s="23">
        <f t="shared" si="1"/>
        <v>22</v>
      </c>
      <c r="AE24">
        <v>2</v>
      </c>
    </row>
    <row r="25" spans="1:31" ht="16.5">
      <c r="A25" s="62"/>
      <c r="B25" s="65">
        <v>37973</v>
      </c>
      <c r="C25" s="62" t="s">
        <v>167</v>
      </c>
      <c r="D25" s="62" t="s">
        <v>558</v>
      </c>
      <c r="E25" s="62" t="s">
        <v>493</v>
      </c>
      <c r="F25" s="66">
        <v>6</v>
      </c>
      <c r="G25" s="26">
        <v>46</v>
      </c>
      <c r="H25" s="25"/>
      <c r="I25" s="26"/>
      <c r="J25" s="25"/>
      <c r="K25" s="27"/>
      <c r="L25" s="51">
        <v>7</v>
      </c>
      <c r="M25" s="27">
        <v>44</v>
      </c>
      <c r="N25" s="25"/>
      <c r="O25" s="26"/>
      <c r="P25" s="104"/>
      <c r="Q25" s="105"/>
      <c r="R25" s="25"/>
      <c r="S25" s="26"/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90</v>
      </c>
      <c r="AC25" s="3">
        <f t="shared" si="0"/>
        <v>90</v>
      </c>
      <c r="AD25" s="23">
        <f t="shared" si="1"/>
        <v>23</v>
      </c>
      <c r="AE25" s="33">
        <v>2</v>
      </c>
    </row>
    <row r="26" spans="1:31" ht="16.5">
      <c r="A26" s="81" t="s">
        <v>1054</v>
      </c>
      <c r="B26" s="82">
        <v>38018</v>
      </c>
      <c r="C26" s="81" t="s">
        <v>1055</v>
      </c>
      <c r="D26" s="81" t="s">
        <v>1056</v>
      </c>
      <c r="E26" s="81" t="s">
        <v>31</v>
      </c>
      <c r="F26" s="66"/>
      <c r="G26" s="26"/>
      <c r="H26" s="25"/>
      <c r="I26" s="26"/>
      <c r="J26" s="25">
        <v>10</v>
      </c>
      <c r="K26" s="27">
        <v>38</v>
      </c>
      <c r="L26" s="51"/>
      <c r="M26" s="27"/>
      <c r="N26" s="25"/>
      <c r="O26" s="26"/>
      <c r="P26" s="104"/>
      <c r="Q26" s="105"/>
      <c r="R26" s="25"/>
      <c r="S26" s="26"/>
      <c r="T26" s="56">
        <v>9</v>
      </c>
      <c r="U26" s="26">
        <v>40</v>
      </c>
      <c r="V26" s="159"/>
      <c r="W26" s="159"/>
      <c r="X26" s="56"/>
      <c r="Y26" s="26"/>
      <c r="Z26" s="25"/>
      <c r="AA26" s="26"/>
      <c r="AB26" s="4">
        <f t="shared" si="2"/>
        <v>78</v>
      </c>
      <c r="AC26" s="3">
        <f t="shared" si="0"/>
        <v>78</v>
      </c>
      <c r="AD26" s="23">
        <f t="shared" si="1"/>
        <v>24</v>
      </c>
      <c r="AE26" s="86">
        <v>2</v>
      </c>
    </row>
    <row r="27" spans="1:31" ht="16.5">
      <c r="A27" s="81" t="s">
        <v>1052</v>
      </c>
      <c r="B27" s="82">
        <v>37920</v>
      </c>
      <c r="C27" s="81" t="s">
        <v>184</v>
      </c>
      <c r="D27" s="81" t="s">
        <v>1053</v>
      </c>
      <c r="E27" s="81" t="s">
        <v>904</v>
      </c>
      <c r="F27" s="66"/>
      <c r="G27" s="26"/>
      <c r="H27" s="25"/>
      <c r="I27" s="26"/>
      <c r="J27" s="25">
        <v>7</v>
      </c>
      <c r="K27" s="27">
        <v>44</v>
      </c>
      <c r="L27" s="51"/>
      <c r="M27" s="27"/>
      <c r="N27" s="25"/>
      <c r="O27" s="26"/>
      <c r="P27" s="104"/>
      <c r="Q27" s="105"/>
      <c r="R27" s="25"/>
      <c r="S27" s="26"/>
      <c r="T27" s="56">
        <v>13</v>
      </c>
      <c r="U27" s="26">
        <v>34</v>
      </c>
      <c r="V27" s="159"/>
      <c r="W27" s="159"/>
      <c r="X27" s="56"/>
      <c r="Y27" s="26"/>
      <c r="Z27" s="25"/>
      <c r="AA27" s="26"/>
      <c r="AB27" s="4">
        <f t="shared" si="2"/>
        <v>78</v>
      </c>
      <c r="AC27" s="3">
        <f t="shared" si="0"/>
        <v>78</v>
      </c>
      <c r="AD27" s="23">
        <f t="shared" si="1"/>
        <v>25</v>
      </c>
      <c r="AE27" s="86">
        <v>2</v>
      </c>
    </row>
    <row r="28" spans="1:31" ht="16.5">
      <c r="A28" s="81"/>
      <c r="B28" s="62"/>
      <c r="C28" s="83" t="s">
        <v>1341</v>
      </c>
      <c r="D28" s="83" t="s">
        <v>73</v>
      </c>
      <c r="E28" s="81" t="s">
        <v>904</v>
      </c>
      <c r="F28" s="66"/>
      <c r="G28" s="26"/>
      <c r="H28" s="25"/>
      <c r="I28" s="26"/>
      <c r="J28" s="25"/>
      <c r="K28" s="27"/>
      <c r="L28" s="51"/>
      <c r="M28" s="27"/>
      <c r="N28" s="25">
        <v>8</v>
      </c>
      <c r="O28" s="26">
        <v>44</v>
      </c>
      <c r="P28" s="104"/>
      <c r="Q28" s="105"/>
      <c r="R28" s="25"/>
      <c r="S28" s="26"/>
      <c r="T28" s="56">
        <v>16</v>
      </c>
      <c r="U28" s="26">
        <v>29</v>
      </c>
      <c r="V28" s="159"/>
      <c r="W28" s="159"/>
      <c r="X28" s="56"/>
      <c r="Y28" s="26"/>
      <c r="Z28" s="25"/>
      <c r="AA28" s="26"/>
      <c r="AB28" s="4">
        <f t="shared" si="2"/>
        <v>73</v>
      </c>
      <c r="AC28" s="3">
        <f t="shared" si="0"/>
        <v>73</v>
      </c>
      <c r="AD28" s="23">
        <f t="shared" si="1"/>
        <v>26</v>
      </c>
      <c r="AE28" s="86">
        <v>2</v>
      </c>
    </row>
    <row r="29" spans="1:31" ht="16.5">
      <c r="A29" s="62" t="s">
        <v>950</v>
      </c>
      <c r="B29" s="79">
        <v>38296</v>
      </c>
      <c r="C29" s="62" t="s">
        <v>952</v>
      </c>
      <c r="D29" s="62" t="s">
        <v>953</v>
      </c>
      <c r="E29" s="62" t="s">
        <v>797</v>
      </c>
      <c r="F29" s="66"/>
      <c r="G29" s="26"/>
      <c r="H29" s="25">
        <v>4</v>
      </c>
      <c r="I29" s="26">
        <v>65</v>
      </c>
      <c r="J29" s="25"/>
      <c r="K29" s="27"/>
      <c r="L29" s="51"/>
      <c r="M29" s="27"/>
      <c r="N29" s="25"/>
      <c r="O29" s="26"/>
      <c r="P29" s="104"/>
      <c r="Q29" s="105"/>
      <c r="R29" s="25"/>
      <c r="S29" s="26"/>
      <c r="T29" s="56"/>
      <c r="U29" s="26"/>
      <c r="V29" s="159"/>
      <c r="W29" s="159"/>
      <c r="X29" s="56"/>
      <c r="Y29" s="26"/>
      <c r="Z29" s="25"/>
      <c r="AA29" s="26"/>
      <c r="AB29" s="4">
        <f t="shared" si="2"/>
        <v>65</v>
      </c>
      <c r="AC29" s="3">
        <f t="shared" si="0"/>
        <v>65</v>
      </c>
      <c r="AD29" s="23">
        <f t="shared" si="1"/>
        <v>27</v>
      </c>
      <c r="AE29">
        <v>1</v>
      </c>
    </row>
    <row r="30" spans="1:31" ht="16.5">
      <c r="A30" s="62" t="s">
        <v>975</v>
      </c>
      <c r="B30" s="79">
        <v>37809</v>
      </c>
      <c r="C30" s="62" t="s">
        <v>976</v>
      </c>
      <c r="D30" s="62" t="s">
        <v>977</v>
      </c>
      <c r="E30" s="62" t="s">
        <v>26</v>
      </c>
      <c r="F30" s="66"/>
      <c r="G30" s="26"/>
      <c r="H30" s="25">
        <v>4</v>
      </c>
      <c r="I30" s="26">
        <v>55</v>
      </c>
      <c r="J30" s="25"/>
      <c r="K30" s="27"/>
      <c r="L30" s="51"/>
      <c r="M30" s="27"/>
      <c r="N30" s="25"/>
      <c r="O30" s="26"/>
      <c r="P30" s="104"/>
      <c r="Q30" s="105"/>
      <c r="R30" s="25"/>
      <c r="S30" s="26"/>
      <c r="T30" s="56"/>
      <c r="U30" s="26"/>
      <c r="V30" s="159"/>
      <c r="W30" s="159"/>
      <c r="X30" s="56"/>
      <c r="Y30" s="26"/>
      <c r="Z30" s="25"/>
      <c r="AA30" s="26"/>
      <c r="AB30" s="4">
        <f t="shared" si="2"/>
        <v>55</v>
      </c>
      <c r="AC30" s="3">
        <f t="shared" si="0"/>
        <v>55</v>
      </c>
      <c r="AD30" s="23">
        <f t="shared" si="1"/>
        <v>28</v>
      </c>
      <c r="AE30">
        <v>1</v>
      </c>
    </row>
    <row r="31" spans="1:31" ht="16.5">
      <c r="A31" s="62" t="s">
        <v>950</v>
      </c>
      <c r="B31" s="80" t="s">
        <v>951</v>
      </c>
      <c r="C31" s="62" t="s">
        <v>954</v>
      </c>
      <c r="D31" s="62" t="s">
        <v>955</v>
      </c>
      <c r="E31" s="62" t="s">
        <v>797</v>
      </c>
      <c r="F31" s="66"/>
      <c r="G31" s="26"/>
      <c r="H31" s="25">
        <v>5</v>
      </c>
      <c r="I31" s="26">
        <v>55</v>
      </c>
      <c r="J31" s="25"/>
      <c r="K31" s="27"/>
      <c r="L31" s="51"/>
      <c r="M31" s="27"/>
      <c r="N31" s="25"/>
      <c r="O31" s="26"/>
      <c r="P31" s="104"/>
      <c r="Q31" s="105"/>
      <c r="R31" s="25"/>
      <c r="S31" s="26"/>
      <c r="T31" s="56"/>
      <c r="U31" s="26"/>
      <c r="V31" s="159"/>
      <c r="W31" s="159"/>
      <c r="X31" s="56"/>
      <c r="Y31" s="26"/>
      <c r="Z31" s="25"/>
      <c r="AA31" s="26"/>
      <c r="AB31" s="4">
        <f t="shared" si="2"/>
        <v>55</v>
      </c>
      <c r="AC31" s="3">
        <f t="shared" si="0"/>
        <v>55</v>
      </c>
      <c r="AD31" s="23">
        <f t="shared" si="1"/>
        <v>29</v>
      </c>
      <c r="AE31">
        <v>1</v>
      </c>
    </row>
    <row r="32" spans="1:31" ht="16.5">
      <c r="A32" s="62"/>
      <c r="B32" s="65">
        <v>37927</v>
      </c>
      <c r="C32" s="62" t="s">
        <v>576</v>
      </c>
      <c r="D32" s="62" t="s">
        <v>577</v>
      </c>
      <c r="E32" s="62" t="s">
        <v>493</v>
      </c>
      <c r="F32" s="66">
        <v>16</v>
      </c>
      <c r="G32" s="26">
        <v>29</v>
      </c>
      <c r="H32" s="25"/>
      <c r="I32" s="26"/>
      <c r="J32" s="25">
        <v>19</v>
      </c>
      <c r="K32" s="27">
        <v>25</v>
      </c>
      <c r="L32" s="51"/>
      <c r="M32" s="27"/>
      <c r="N32" s="25"/>
      <c r="O32" s="26"/>
      <c r="P32" s="104"/>
      <c r="Q32" s="105"/>
      <c r="R32" s="25"/>
      <c r="S32" s="26"/>
      <c r="T32" s="56"/>
      <c r="U32" s="26"/>
      <c r="V32" s="159"/>
      <c r="W32" s="159"/>
      <c r="X32" s="56"/>
      <c r="Y32" s="26"/>
      <c r="Z32" s="25"/>
      <c r="AA32" s="26"/>
      <c r="AB32" s="4">
        <f t="shared" si="2"/>
        <v>54</v>
      </c>
      <c r="AC32" s="3">
        <f t="shared" si="0"/>
        <v>54</v>
      </c>
      <c r="AD32" s="23">
        <f t="shared" si="1"/>
        <v>30</v>
      </c>
      <c r="AE32" s="33">
        <v>2</v>
      </c>
    </row>
    <row r="33" spans="1:31" ht="16.5">
      <c r="A33" s="62"/>
      <c r="B33" s="65">
        <v>37935</v>
      </c>
      <c r="C33" s="62" t="s">
        <v>53</v>
      </c>
      <c r="D33" t="s">
        <v>559</v>
      </c>
      <c r="E33" s="62" t="s">
        <v>493</v>
      </c>
      <c r="F33" s="66">
        <v>6</v>
      </c>
      <c r="G33" s="26">
        <v>46</v>
      </c>
      <c r="H33" s="25"/>
      <c r="I33" s="26"/>
      <c r="J33" s="25"/>
      <c r="K33" s="27"/>
      <c r="L33" s="51"/>
      <c r="M33" s="27"/>
      <c r="N33" s="25"/>
      <c r="O33" s="26"/>
      <c r="P33" s="104"/>
      <c r="Q33" s="105"/>
      <c r="R33" s="25"/>
      <c r="S33" s="26"/>
      <c r="T33" s="56"/>
      <c r="U33" s="26"/>
      <c r="V33" s="159"/>
      <c r="W33" s="159"/>
      <c r="X33" s="56"/>
      <c r="Y33" s="26"/>
      <c r="Z33" s="25"/>
      <c r="AA33" s="26"/>
      <c r="AB33" s="4">
        <f t="shared" si="2"/>
        <v>46</v>
      </c>
      <c r="AC33" s="3">
        <f t="shared" si="0"/>
        <v>46</v>
      </c>
      <c r="AD33" s="23">
        <f t="shared" si="1"/>
        <v>31</v>
      </c>
      <c r="AE33" s="33">
        <v>2</v>
      </c>
    </row>
    <row r="34" spans="1:31" ht="16.5">
      <c r="A34" s="62" t="s">
        <v>1226</v>
      </c>
      <c r="B34" s="62">
        <v>2003</v>
      </c>
      <c r="C34" s="96" t="s">
        <v>1227</v>
      </c>
      <c r="D34" s="62" t="s">
        <v>94</v>
      </c>
      <c r="E34" s="62" t="s">
        <v>236</v>
      </c>
      <c r="F34" s="66"/>
      <c r="G34" s="26"/>
      <c r="H34" s="25"/>
      <c r="I34" s="26"/>
      <c r="J34" s="25"/>
      <c r="K34" s="27"/>
      <c r="L34" s="51">
        <v>7</v>
      </c>
      <c r="M34" s="27">
        <v>44</v>
      </c>
      <c r="N34" s="25"/>
      <c r="O34" s="26"/>
      <c r="P34" s="104"/>
      <c r="Q34" s="105"/>
      <c r="R34" s="25"/>
      <c r="S34" s="26"/>
      <c r="T34" s="56"/>
      <c r="U34" s="26"/>
      <c r="V34" s="159"/>
      <c r="W34" s="159"/>
      <c r="X34" s="56"/>
      <c r="Y34" s="26"/>
      <c r="Z34" s="25"/>
      <c r="AA34" s="26"/>
      <c r="AB34" s="4">
        <f t="shared" si="2"/>
        <v>44</v>
      </c>
      <c r="AC34" s="3">
        <f t="shared" si="0"/>
        <v>44</v>
      </c>
      <c r="AD34" s="23">
        <f t="shared" si="1"/>
        <v>32</v>
      </c>
      <c r="AE34" s="86">
        <v>1</v>
      </c>
    </row>
    <row r="35" spans="1:31" ht="16.5">
      <c r="A35" s="81"/>
      <c r="B35" s="82"/>
      <c r="C35" s="81" t="s">
        <v>1459</v>
      </c>
      <c r="D35" s="81" t="s">
        <v>1460</v>
      </c>
      <c r="E35" s="81" t="s">
        <v>443</v>
      </c>
      <c r="F35" s="66"/>
      <c r="G35" s="26"/>
      <c r="H35" s="25"/>
      <c r="I35" s="26"/>
      <c r="J35" s="25"/>
      <c r="K35" s="27"/>
      <c r="L35" s="51"/>
      <c r="M35" s="27"/>
      <c r="N35" s="25"/>
      <c r="O35" s="26"/>
      <c r="P35" s="104"/>
      <c r="Q35" s="105"/>
      <c r="R35" s="25"/>
      <c r="S35" s="26"/>
      <c r="T35" s="56">
        <v>14</v>
      </c>
      <c r="U35" s="26">
        <v>32</v>
      </c>
      <c r="V35" s="159"/>
      <c r="W35" s="159"/>
      <c r="X35" s="56"/>
      <c r="Y35" s="26"/>
      <c r="Z35" s="25"/>
      <c r="AA35" s="26"/>
      <c r="AB35" s="4">
        <f t="shared" si="2"/>
        <v>32</v>
      </c>
      <c r="AC35" s="3">
        <f t="shared" ref="AC35:AC66" si="3">G35+I35+K35+M35+O35+Q35+S35+AA35+U35+W35+Y35</f>
        <v>32</v>
      </c>
      <c r="AD35" s="23">
        <f t="shared" si="1"/>
        <v>33</v>
      </c>
      <c r="AE35" s="86">
        <v>1</v>
      </c>
    </row>
    <row r="36" spans="1:31" ht="16.5">
      <c r="A36" s="81"/>
      <c r="B36" s="127">
        <v>37741</v>
      </c>
      <c r="C36" s="81" t="s">
        <v>1492</v>
      </c>
      <c r="D36" s="81" t="s">
        <v>1493</v>
      </c>
      <c r="E36" s="81" t="s">
        <v>1494</v>
      </c>
      <c r="F36" s="66"/>
      <c r="G36" s="26"/>
      <c r="H36" s="25"/>
      <c r="I36" s="26"/>
      <c r="J36" s="25"/>
      <c r="K36" s="27"/>
      <c r="L36" s="51"/>
      <c r="M36" s="27"/>
      <c r="N36" s="25"/>
      <c r="O36" s="26"/>
      <c r="P36" s="104"/>
      <c r="Q36" s="105"/>
      <c r="R36" s="25"/>
      <c r="S36" s="26"/>
      <c r="T36" s="56"/>
      <c r="U36" s="26"/>
      <c r="V36" s="159"/>
      <c r="W36" s="159"/>
      <c r="X36" s="56">
        <v>1</v>
      </c>
      <c r="Y36" s="26">
        <v>0</v>
      </c>
      <c r="Z36" s="25"/>
      <c r="AA36" s="26"/>
      <c r="AB36" s="4">
        <f t="shared" si="2"/>
        <v>0</v>
      </c>
      <c r="AC36" s="3">
        <f t="shared" si="3"/>
        <v>0</v>
      </c>
      <c r="AD36" s="23">
        <f t="shared" ref="AD36:AD67" si="4">AD35+1</f>
        <v>34</v>
      </c>
      <c r="AE36" s="86">
        <v>1</v>
      </c>
    </row>
    <row r="37" spans="1:31" ht="16.5">
      <c r="A37" s="81"/>
      <c r="B37" s="82"/>
      <c r="C37" s="81" t="s">
        <v>1457</v>
      </c>
      <c r="D37" s="81" t="s">
        <v>1458</v>
      </c>
      <c r="E37" s="81" t="s">
        <v>1448</v>
      </c>
      <c r="F37" s="66"/>
      <c r="G37" s="26"/>
      <c r="H37" s="25"/>
      <c r="I37" s="26"/>
      <c r="J37" s="25"/>
      <c r="K37" s="27"/>
      <c r="L37" s="51"/>
      <c r="M37" s="27"/>
      <c r="N37" s="25"/>
      <c r="O37" s="26"/>
      <c r="P37" s="104"/>
      <c r="Q37" s="105"/>
      <c r="R37" s="25"/>
      <c r="S37" s="26"/>
      <c r="T37" s="56">
        <v>12</v>
      </c>
      <c r="U37" s="26">
        <v>0</v>
      </c>
      <c r="V37" s="159"/>
      <c r="W37" s="159"/>
      <c r="X37" s="56"/>
      <c r="Y37" s="26"/>
      <c r="Z37" s="25"/>
      <c r="AA37" s="26"/>
      <c r="AB37" s="4">
        <f t="shared" si="2"/>
        <v>0</v>
      </c>
      <c r="AC37" s="3">
        <f t="shared" si="3"/>
        <v>0</v>
      </c>
      <c r="AD37" s="23">
        <f t="shared" si="4"/>
        <v>35</v>
      </c>
      <c r="AE37" s="86">
        <v>1</v>
      </c>
    </row>
    <row r="38" spans="1:31" ht="16.5">
      <c r="A38" s="81"/>
      <c r="B38" s="82"/>
      <c r="C38" s="81" t="s">
        <v>1461</v>
      </c>
      <c r="D38" s="81" t="s">
        <v>1462</v>
      </c>
      <c r="E38" s="81" t="s">
        <v>1463</v>
      </c>
      <c r="F38" s="66"/>
      <c r="G38" s="26"/>
      <c r="H38" s="25"/>
      <c r="I38" s="26"/>
      <c r="J38" s="25"/>
      <c r="K38" s="27"/>
      <c r="L38" s="51"/>
      <c r="M38" s="27"/>
      <c r="N38" s="25"/>
      <c r="O38" s="26"/>
      <c r="P38" s="104"/>
      <c r="Q38" s="105"/>
      <c r="R38" s="25"/>
      <c r="S38" s="26"/>
      <c r="T38" s="56">
        <v>17</v>
      </c>
      <c r="U38" s="26">
        <v>0</v>
      </c>
      <c r="V38" s="159"/>
      <c r="W38" s="159"/>
      <c r="X38" s="56"/>
      <c r="Y38" s="26"/>
      <c r="Z38" s="25"/>
      <c r="AA38" s="26"/>
      <c r="AB38" s="4">
        <f t="shared" si="2"/>
        <v>0</v>
      </c>
      <c r="AC38" s="3">
        <f t="shared" si="3"/>
        <v>0</v>
      </c>
      <c r="AD38" s="23">
        <f t="shared" si="4"/>
        <v>36</v>
      </c>
      <c r="AE38" s="86">
        <v>1</v>
      </c>
    </row>
    <row r="39" spans="1:31" ht="16.5">
      <c r="A39" s="81"/>
      <c r="B39" s="126"/>
      <c r="C39" s="83" t="s">
        <v>1339</v>
      </c>
      <c r="D39" s="83" t="s">
        <v>140</v>
      </c>
      <c r="E39" s="81" t="s">
        <v>1340</v>
      </c>
      <c r="F39" s="66"/>
      <c r="G39" s="26"/>
      <c r="H39" s="25"/>
      <c r="I39" s="26"/>
      <c r="J39" s="25"/>
      <c r="K39" s="27"/>
      <c r="L39" s="51"/>
      <c r="M39" s="27"/>
      <c r="N39" s="25">
        <v>1</v>
      </c>
      <c r="O39" s="26">
        <v>0</v>
      </c>
      <c r="P39" s="104"/>
      <c r="Q39" s="105"/>
      <c r="R39" s="25"/>
      <c r="S39" s="26"/>
      <c r="T39" s="56"/>
      <c r="U39" s="26"/>
      <c r="V39" s="159"/>
      <c r="W39" s="159"/>
      <c r="X39" s="56"/>
      <c r="Y39" s="26"/>
      <c r="Z39" s="25"/>
      <c r="AA39" s="26"/>
      <c r="AB39" s="4">
        <f t="shared" si="2"/>
        <v>0</v>
      </c>
      <c r="AC39" s="3">
        <f t="shared" si="3"/>
        <v>0</v>
      </c>
      <c r="AD39" s="23">
        <f t="shared" si="4"/>
        <v>37</v>
      </c>
      <c r="AE39">
        <v>1</v>
      </c>
    </row>
    <row r="40" spans="1:31" ht="16.5">
      <c r="A40" s="81" t="s">
        <v>946</v>
      </c>
      <c r="B40" s="82">
        <v>38169</v>
      </c>
      <c r="C40" s="81" t="s">
        <v>948</v>
      </c>
      <c r="D40" s="81" t="s">
        <v>949</v>
      </c>
      <c r="E40" s="81" t="s">
        <v>901</v>
      </c>
      <c r="F40" s="66"/>
      <c r="G40" s="26"/>
      <c r="H40" s="25">
        <v>3</v>
      </c>
      <c r="I40" s="26">
        <v>0</v>
      </c>
      <c r="J40" s="25"/>
      <c r="K40" s="27"/>
      <c r="L40" s="51"/>
      <c r="M40" s="27"/>
      <c r="N40" s="25"/>
      <c r="O40" s="26"/>
      <c r="P40" s="104"/>
      <c r="Q40" s="105"/>
      <c r="R40" s="25"/>
      <c r="S40" s="26"/>
      <c r="T40" s="56"/>
      <c r="U40" s="26"/>
      <c r="V40" s="159"/>
      <c r="W40" s="159"/>
      <c r="X40" s="56"/>
      <c r="Y40" s="26"/>
      <c r="Z40" s="25"/>
      <c r="AA40" s="26"/>
      <c r="AB40" s="4">
        <f t="shared" si="2"/>
        <v>0</v>
      </c>
      <c r="AC40" s="3">
        <f t="shared" si="3"/>
        <v>0</v>
      </c>
      <c r="AD40" s="23">
        <f t="shared" si="4"/>
        <v>38</v>
      </c>
      <c r="AE40">
        <v>1</v>
      </c>
    </row>
    <row r="41" spans="1:31" ht="16.5">
      <c r="A41" s="81"/>
      <c r="B41" s="82"/>
      <c r="C41" s="81"/>
      <c r="D41" s="81"/>
      <c r="E41" s="81"/>
      <c r="F41" s="66"/>
      <c r="G41" s="26"/>
      <c r="H41" s="25"/>
      <c r="I41" s="26"/>
      <c r="J41" s="25"/>
      <c r="K41" s="27"/>
      <c r="L41" s="51"/>
      <c r="M41" s="27"/>
      <c r="N41" s="25"/>
      <c r="O41" s="26"/>
      <c r="P41" s="104"/>
      <c r="Q41" s="105"/>
      <c r="R41" s="25"/>
      <c r="S41" s="26"/>
      <c r="T41" s="56"/>
      <c r="U41" s="26"/>
      <c r="V41" s="159"/>
      <c r="W41" s="159"/>
      <c r="X41" s="56"/>
      <c r="Y41" s="26"/>
      <c r="Z41" s="25"/>
      <c r="AA41" s="26"/>
      <c r="AB41" s="4">
        <f t="shared" si="2"/>
        <v>0</v>
      </c>
      <c r="AC41" s="3">
        <f t="shared" si="3"/>
        <v>0</v>
      </c>
      <c r="AD41" s="23">
        <f t="shared" si="4"/>
        <v>39</v>
      </c>
    </row>
    <row r="42" spans="1:31" ht="16.5">
      <c r="A42" s="81"/>
      <c r="B42" s="82"/>
      <c r="C42" s="81"/>
      <c r="D42" s="81"/>
      <c r="E42" s="81"/>
      <c r="F42" s="66"/>
      <c r="G42" s="26"/>
      <c r="H42" s="25"/>
      <c r="I42" s="26"/>
      <c r="J42" s="25"/>
      <c r="K42" s="27"/>
      <c r="L42" s="51"/>
      <c r="M42" s="27"/>
      <c r="N42" s="25"/>
      <c r="O42" s="26"/>
      <c r="P42" s="104"/>
      <c r="Q42" s="105"/>
      <c r="R42" s="25"/>
      <c r="S42" s="26"/>
      <c r="T42" s="56"/>
      <c r="U42" s="26"/>
      <c r="V42" s="159"/>
      <c r="W42" s="159"/>
      <c r="X42" s="56"/>
      <c r="Y42" s="26"/>
      <c r="Z42" s="25"/>
      <c r="AA42" s="26"/>
      <c r="AB42" s="4">
        <f t="shared" si="2"/>
        <v>0</v>
      </c>
      <c r="AC42" s="3">
        <f t="shared" si="3"/>
        <v>0</v>
      </c>
      <c r="AD42" s="23">
        <f t="shared" si="4"/>
        <v>40</v>
      </c>
    </row>
    <row r="43" spans="1:31" ht="16.5">
      <c r="A43" s="81"/>
      <c r="B43" s="82"/>
      <c r="C43" s="81"/>
      <c r="D43" s="81"/>
      <c r="E43" s="81"/>
      <c r="F43" s="66"/>
      <c r="G43" s="26"/>
      <c r="H43" s="25"/>
      <c r="I43" s="26"/>
      <c r="J43" s="25"/>
      <c r="K43" s="27"/>
      <c r="L43" s="51"/>
      <c r="M43" s="27"/>
      <c r="N43" s="25"/>
      <c r="O43" s="26"/>
      <c r="P43" s="104"/>
      <c r="Q43" s="105"/>
      <c r="R43" s="25"/>
      <c r="S43" s="26"/>
      <c r="T43" s="56"/>
      <c r="U43" s="26"/>
      <c r="V43" s="159"/>
      <c r="W43" s="159"/>
      <c r="X43" s="56"/>
      <c r="Y43" s="26"/>
      <c r="Z43" s="25"/>
      <c r="AA43" s="26"/>
      <c r="AB43" s="4">
        <f t="shared" si="2"/>
        <v>0</v>
      </c>
      <c r="AC43" s="3">
        <f t="shared" si="3"/>
        <v>0</v>
      </c>
      <c r="AD43" s="23">
        <f t="shared" si="4"/>
        <v>41</v>
      </c>
    </row>
    <row r="44" spans="1:31" ht="16.5">
      <c r="A44" s="81"/>
      <c r="B44" s="82"/>
      <c r="C44" s="81"/>
      <c r="D44" s="81"/>
      <c r="E44" s="81"/>
      <c r="F44" s="66"/>
      <c r="G44" s="26"/>
      <c r="H44" s="25"/>
      <c r="I44" s="26"/>
      <c r="J44" s="25"/>
      <c r="K44" s="27"/>
      <c r="L44" s="51"/>
      <c r="M44" s="27"/>
      <c r="N44" s="25"/>
      <c r="O44" s="26"/>
      <c r="P44" s="104"/>
      <c r="Q44" s="105"/>
      <c r="R44" s="25"/>
      <c r="S44" s="26"/>
      <c r="T44" s="56"/>
      <c r="U44" s="26"/>
      <c r="V44" s="159"/>
      <c r="W44" s="159"/>
      <c r="X44" s="56"/>
      <c r="Y44" s="26"/>
      <c r="Z44" s="25"/>
      <c r="AA44" s="26"/>
      <c r="AB44" s="4">
        <f t="shared" ref="AB44:AB75" si="5">G44+I44+K44+M44+O44+Q44+S44+AA44+U44+W44+Y44</f>
        <v>0</v>
      </c>
      <c r="AC44" s="3">
        <f t="shared" si="3"/>
        <v>0</v>
      </c>
      <c r="AD44" s="23">
        <f t="shared" si="4"/>
        <v>42</v>
      </c>
    </row>
    <row r="45" spans="1:31" ht="16.5">
      <c r="A45" s="81"/>
      <c r="B45" s="82"/>
      <c r="C45" s="81"/>
      <c r="D45" s="81"/>
      <c r="E45" s="81"/>
      <c r="F45" s="66"/>
      <c r="G45" s="26"/>
      <c r="H45" s="25"/>
      <c r="I45" s="26"/>
      <c r="J45" s="25"/>
      <c r="K45" s="27"/>
      <c r="L45" s="51"/>
      <c r="M45" s="27"/>
      <c r="N45" s="25"/>
      <c r="O45" s="26"/>
      <c r="P45" s="104"/>
      <c r="Q45" s="105"/>
      <c r="R45" s="25"/>
      <c r="S45" s="26"/>
      <c r="T45" s="56"/>
      <c r="U45" s="26"/>
      <c r="V45" s="159"/>
      <c r="W45" s="159"/>
      <c r="X45" s="56"/>
      <c r="Y45" s="26"/>
      <c r="Z45" s="25"/>
      <c r="AA45" s="26"/>
      <c r="AB45" s="4">
        <f t="shared" si="5"/>
        <v>0</v>
      </c>
      <c r="AC45" s="3">
        <f t="shared" si="3"/>
        <v>0</v>
      </c>
      <c r="AD45" s="23">
        <f t="shared" si="4"/>
        <v>43</v>
      </c>
    </row>
    <row r="46" spans="1:31" ht="16.5">
      <c r="A46" s="81"/>
      <c r="B46" s="82"/>
      <c r="C46" s="81"/>
      <c r="D46" s="81"/>
      <c r="E46" s="81"/>
      <c r="F46" s="66"/>
      <c r="G46" s="26"/>
      <c r="H46" s="25"/>
      <c r="I46" s="26"/>
      <c r="J46" s="25"/>
      <c r="K46" s="27"/>
      <c r="L46" s="51"/>
      <c r="M46" s="27"/>
      <c r="N46" s="25"/>
      <c r="O46" s="26"/>
      <c r="P46" s="104"/>
      <c r="Q46" s="105"/>
      <c r="R46" s="25"/>
      <c r="S46" s="26"/>
      <c r="T46" s="56"/>
      <c r="U46" s="26"/>
      <c r="V46" s="159"/>
      <c r="W46" s="159"/>
      <c r="X46" s="56"/>
      <c r="Y46" s="26"/>
      <c r="Z46" s="25"/>
      <c r="AA46" s="26"/>
      <c r="AB46" s="4">
        <f t="shared" si="5"/>
        <v>0</v>
      </c>
      <c r="AC46" s="3">
        <f t="shared" si="3"/>
        <v>0</v>
      </c>
      <c r="AD46" s="23">
        <f t="shared" si="4"/>
        <v>44</v>
      </c>
    </row>
    <row r="47" spans="1:31" ht="16.5">
      <c r="A47" s="81"/>
      <c r="B47" s="82"/>
      <c r="C47" s="81"/>
      <c r="D47" s="81"/>
      <c r="E47" s="81"/>
      <c r="F47" s="66"/>
      <c r="G47" s="26"/>
      <c r="H47" s="25"/>
      <c r="I47" s="26"/>
      <c r="J47" s="25"/>
      <c r="K47" s="27"/>
      <c r="L47" s="51"/>
      <c r="M47" s="27"/>
      <c r="N47" s="25"/>
      <c r="O47" s="26"/>
      <c r="P47" s="104"/>
      <c r="Q47" s="105"/>
      <c r="R47" s="25"/>
      <c r="S47" s="26"/>
      <c r="T47" s="56"/>
      <c r="U47" s="26"/>
      <c r="V47" s="159"/>
      <c r="W47" s="159"/>
      <c r="X47" s="56"/>
      <c r="Y47" s="26"/>
      <c r="Z47" s="25"/>
      <c r="AA47" s="26"/>
      <c r="AB47" s="4">
        <f t="shared" si="5"/>
        <v>0</v>
      </c>
      <c r="AC47" s="3">
        <f t="shared" si="3"/>
        <v>0</v>
      </c>
      <c r="AD47" s="23">
        <f t="shared" si="4"/>
        <v>45</v>
      </c>
    </row>
    <row r="48" spans="1:31" ht="16.5">
      <c r="A48" s="81"/>
      <c r="B48" s="82"/>
      <c r="C48" s="81"/>
      <c r="D48" s="81"/>
      <c r="E48" s="81"/>
      <c r="F48" s="66"/>
      <c r="G48" s="26"/>
      <c r="H48" s="25"/>
      <c r="I48" s="26"/>
      <c r="J48" s="25"/>
      <c r="K48" s="27"/>
      <c r="L48" s="51"/>
      <c r="M48" s="27"/>
      <c r="N48" s="25"/>
      <c r="O48" s="26"/>
      <c r="P48" s="104"/>
      <c r="Q48" s="105"/>
      <c r="R48" s="25"/>
      <c r="S48" s="26"/>
      <c r="T48" s="56"/>
      <c r="U48" s="26"/>
      <c r="V48" s="159"/>
      <c r="W48" s="159"/>
      <c r="X48" s="56"/>
      <c r="Y48" s="26"/>
      <c r="Z48" s="25"/>
      <c r="AA48" s="26"/>
      <c r="AB48" s="4">
        <f t="shared" si="5"/>
        <v>0</v>
      </c>
      <c r="AC48" s="3">
        <f t="shared" si="3"/>
        <v>0</v>
      </c>
      <c r="AD48" s="23">
        <f t="shared" si="4"/>
        <v>46</v>
      </c>
    </row>
    <row r="49" spans="1:30" ht="16.5">
      <c r="A49" s="81"/>
      <c r="B49" s="82"/>
      <c r="C49" s="81"/>
      <c r="D49" s="81"/>
      <c r="E49" s="81"/>
      <c r="F49" s="66"/>
      <c r="G49" s="26"/>
      <c r="H49" s="25"/>
      <c r="I49" s="26"/>
      <c r="J49" s="25"/>
      <c r="K49" s="27"/>
      <c r="L49" s="51"/>
      <c r="M49" s="27"/>
      <c r="N49" s="25"/>
      <c r="O49" s="26"/>
      <c r="P49" s="104"/>
      <c r="Q49" s="105"/>
      <c r="R49" s="25"/>
      <c r="S49" s="26"/>
      <c r="T49" s="56"/>
      <c r="U49" s="26"/>
      <c r="V49" s="159"/>
      <c r="W49" s="159"/>
      <c r="X49" s="56"/>
      <c r="Y49" s="26"/>
      <c r="Z49" s="25"/>
      <c r="AA49" s="26"/>
      <c r="AB49" s="4">
        <f t="shared" si="5"/>
        <v>0</v>
      </c>
      <c r="AC49" s="3">
        <f t="shared" si="3"/>
        <v>0</v>
      </c>
      <c r="AD49" s="23">
        <f t="shared" si="4"/>
        <v>47</v>
      </c>
    </row>
    <row r="50" spans="1:30" ht="16.5">
      <c r="A50" s="81"/>
      <c r="B50" s="82"/>
      <c r="C50" s="81"/>
      <c r="D50" s="81"/>
      <c r="E50" s="81"/>
      <c r="F50" s="66"/>
      <c r="G50" s="26"/>
      <c r="H50" s="25"/>
      <c r="I50" s="26"/>
      <c r="J50" s="25"/>
      <c r="K50" s="27"/>
      <c r="L50" s="51"/>
      <c r="M50" s="27"/>
      <c r="N50" s="25"/>
      <c r="O50" s="26"/>
      <c r="P50" s="104"/>
      <c r="Q50" s="105"/>
      <c r="R50" s="25"/>
      <c r="S50" s="26"/>
      <c r="T50" s="56"/>
      <c r="U50" s="26"/>
      <c r="V50" s="159"/>
      <c r="W50" s="159"/>
      <c r="X50" s="56"/>
      <c r="Y50" s="26"/>
      <c r="Z50" s="25"/>
      <c r="AA50" s="26"/>
      <c r="AB50" s="4">
        <f t="shared" si="5"/>
        <v>0</v>
      </c>
      <c r="AC50" s="3">
        <f t="shared" si="3"/>
        <v>0</v>
      </c>
      <c r="AD50" s="23">
        <f t="shared" si="4"/>
        <v>48</v>
      </c>
    </row>
    <row r="51" spans="1:30" ht="16.5">
      <c r="A51" s="81"/>
      <c r="B51" s="82"/>
      <c r="C51" s="81"/>
      <c r="D51" s="81"/>
      <c r="E51" s="81"/>
      <c r="F51" s="66"/>
      <c r="G51" s="26"/>
      <c r="H51" s="25"/>
      <c r="I51" s="26"/>
      <c r="J51" s="25"/>
      <c r="K51" s="27"/>
      <c r="L51" s="51"/>
      <c r="M51" s="27"/>
      <c r="N51" s="25"/>
      <c r="O51" s="26"/>
      <c r="P51" s="104"/>
      <c r="Q51" s="105"/>
      <c r="R51" s="25"/>
      <c r="S51" s="26"/>
      <c r="T51" s="56"/>
      <c r="U51" s="26"/>
      <c r="V51" s="159"/>
      <c r="W51" s="159"/>
      <c r="X51" s="56"/>
      <c r="Y51" s="26"/>
      <c r="Z51" s="25"/>
      <c r="AA51" s="26"/>
      <c r="AB51" s="4">
        <f t="shared" si="5"/>
        <v>0</v>
      </c>
      <c r="AC51" s="3">
        <f t="shared" si="3"/>
        <v>0</v>
      </c>
      <c r="AD51" s="23">
        <f t="shared" si="4"/>
        <v>49</v>
      </c>
    </row>
    <row r="52" spans="1:30" ht="16.5">
      <c r="A52" s="81"/>
      <c r="B52" s="82"/>
      <c r="C52" s="81"/>
      <c r="D52" s="81"/>
      <c r="E52" s="81"/>
      <c r="F52" s="66"/>
      <c r="G52" s="26"/>
      <c r="H52" s="25"/>
      <c r="I52" s="26"/>
      <c r="J52" s="25"/>
      <c r="K52" s="27"/>
      <c r="L52" s="51"/>
      <c r="M52" s="27"/>
      <c r="N52" s="25"/>
      <c r="O52" s="26"/>
      <c r="P52" s="104"/>
      <c r="Q52" s="105"/>
      <c r="R52" s="25"/>
      <c r="S52" s="26"/>
      <c r="T52" s="56"/>
      <c r="U52" s="26"/>
      <c r="V52" s="159"/>
      <c r="W52" s="159"/>
      <c r="X52" s="56"/>
      <c r="Y52" s="26"/>
      <c r="Z52" s="25"/>
      <c r="AA52" s="26"/>
      <c r="AB52" s="4">
        <f t="shared" si="5"/>
        <v>0</v>
      </c>
      <c r="AC52" s="3">
        <f t="shared" si="3"/>
        <v>0</v>
      </c>
      <c r="AD52" s="23">
        <f t="shared" si="4"/>
        <v>50</v>
      </c>
    </row>
    <row r="53" spans="1:30" ht="16.5">
      <c r="A53" s="81"/>
      <c r="B53" s="82"/>
      <c r="C53" s="81"/>
      <c r="D53" s="81"/>
      <c r="E53" s="81"/>
      <c r="F53" s="66"/>
      <c r="G53" s="26"/>
      <c r="H53" s="25"/>
      <c r="I53" s="26"/>
      <c r="J53" s="25"/>
      <c r="K53" s="27"/>
      <c r="L53" s="51"/>
      <c r="M53" s="27"/>
      <c r="N53" s="25"/>
      <c r="O53" s="26"/>
      <c r="P53" s="104"/>
      <c r="Q53" s="105"/>
      <c r="R53" s="25"/>
      <c r="S53" s="26"/>
      <c r="T53" s="56"/>
      <c r="U53" s="26"/>
      <c r="V53" s="159"/>
      <c r="W53" s="159"/>
      <c r="X53" s="56"/>
      <c r="Y53" s="26"/>
      <c r="Z53" s="25"/>
      <c r="AA53" s="26"/>
      <c r="AB53" s="4">
        <f t="shared" si="5"/>
        <v>0</v>
      </c>
      <c r="AC53" s="3">
        <f t="shared" si="3"/>
        <v>0</v>
      </c>
      <c r="AD53" s="23">
        <f t="shared" si="4"/>
        <v>51</v>
      </c>
    </row>
    <row r="54" spans="1:30" ht="16.5">
      <c r="A54" s="81"/>
      <c r="B54" s="82"/>
      <c r="C54" s="81"/>
      <c r="D54" s="81"/>
      <c r="E54" s="81"/>
      <c r="F54" s="66"/>
      <c r="G54" s="26"/>
      <c r="H54" s="25"/>
      <c r="I54" s="26"/>
      <c r="J54" s="25"/>
      <c r="K54" s="27"/>
      <c r="L54" s="51"/>
      <c r="M54" s="27"/>
      <c r="N54" s="25"/>
      <c r="O54" s="26"/>
      <c r="P54" s="104"/>
      <c r="Q54" s="105"/>
      <c r="R54" s="25"/>
      <c r="S54" s="26"/>
      <c r="T54" s="56"/>
      <c r="U54" s="26"/>
      <c r="V54" s="159"/>
      <c r="W54" s="159"/>
      <c r="X54" s="56"/>
      <c r="Y54" s="26"/>
      <c r="Z54" s="25"/>
      <c r="AA54" s="26"/>
      <c r="AB54" s="4">
        <f t="shared" si="5"/>
        <v>0</v>
      </c>
      <c r="AC54" s="3">
        <f t="shared" si="3"/>
        <v>0</v>
      </c>
      <c r="AD54" s="23">
        <f t="shared" si="4"/>
        <v>52</v>
      </c>
    </row>
    <row r="55" spans="1:30" ht="16.5">
      <c r="A55" s="81"/>
      <c r="B55" s="82"/>
      <c r="C55" s="81"/>
      <c r="D55" s="81"/>
      <c r="E55" s="81"/>
      <c r="F55" s="66"/>
      <c r="G55" s="26"/>
      <c r="H55" s="25"/>
      <c r="I55" s="26"/>
      <c r="J55" s="25"/>
      <c r="K55" s="27"/>
      <c r="L55" s="51"/>
      <c r="M55" s="27"/>
      <c r="N55" s="25"/>
      <c r="O55" s="26"/>
      <c r="P55" s="104"/>
      <c r="Q55" s="105"/>
      <c r="R55" s="25"/>
      <c r="S55" s="26"/>
      <c r="T55" s="56"/>
      <c r="U55" s="26"/>
      <c r="V55" s="159"/>
      <c r="W55" s="159"/>
      <c r="X55" s="56"/>
      <c r="Y55" s="26"/>
      <c r="Z55" s="25"/>
      <c r="AA55" s="26"/>
      <c r="AB55" s="4">
        <f t="shared" si="5"/>
        <v>0</v>
      </c>
      <c r="AC55" s="3">
        <f t="shared" si="3"/>
        <v>0</v>
      </c>
      <c r="AD55" s="23">
        <f t="shared" si="4"/>
        <v>53</v>
      </c>
    </row>
    <row r="56" spans="1:30" ht="16.5">
      <c r="A56" s="81"/>
      <c r="B56" s="82"/>
      <c r="C56" s="81"/>
      <c r="D56" s="81"/>
      <c r="E56" s="81"/>
      <c r="F56" s="66"/>
      <c r="G56" s="26"/>
      <c r="H56" s="25"/>
      <c r="I56" s="26"/>
      <c r="J56" s="25"/>
      <c r="K56" s="27"/>
      <c r="L56" s="51"/>
      <c r="M56" s="27"/>
      <c r="N56" s="25"/>
      <c r="O56" s="26"/>
      <c r="P56" s="104"/>
      <c r="Q56" s="105"/>
      <c r="R56" s="25"/>
      <c r="S56" s="26"/>
      <c r="T56" s="56"/>
      <c r="U56" s="26"/>
      <c r="V56" s="159"/>
      <c r="W56" s="159"/>
      <c r="X56" s="56"/>
      <c r="Y56" s="26"/>
      <c r="Z56" s="25"/>
      <c r="AA56" s="26"/>
      <c r="AB56" s="4">
        <f t="shared" si="5"/>
        <v>0</v>
      </c>
      <c r="AC56" s="3">
        <f t="shared" si="3"/>
        <v>0</v>
      </c>
      <c r="AD56" s="23">
        <f t="shared" si="4"/>
        <v>54</v>
      </c>
    </row>
    <row r="57" spans="1:30" ht="16.5">
      <c r="A57" s="81"/>
      <c r="B57" s="82"/>
      <c r="C57" s="81"/>
      <c r="D57" s="81"/>
      <c r="E57" s="81"/>
      <c r="F57" s="66"/>
      <c r="G57" s="26"/>
      <c r="H57" s="25"/>
      <c r="I57" s="26"/>
      <c r="J57" s="25"/>
      <c r="K57" s="27"/>
      <c r="L57" s="51"/>
      <c r="M57" s="27"/>
      <c r="N57" s="25"/>
      <c r="O57" s="26"/>
      <c r="P57" s="104"/>
      <c r="Q57" s="105"/>
      <c r="R57" s="25"/>
      <c r="S57" s="26"/>
      <c r="T57" s="56"/>
      <c r="U57" s="26"/>
      <c r="V57" s="159"/>
      <c r="W57" s="159"/>
      <c r="X57" s="56"/>
      <c r="Y57" s="26"/>
      <c r="Z57" s="25"/>
      <c r="AA57" s="26"/>
      <c r="AB57" s="4">
        <f t="shared" si="5"/>
        <v>0</v>
      </c>
      <c r="AC57" s="3">
        <f t="shared" si="3"/>
        <v>0</v>
      </c>
      <c r="AD57" s="23">
        <f t="shared" si="4"/>
        <v>55</v>
      </c>
    </row>
    <row r="58" spans="1:30" ht="16.5">
      <c r="A58" s="81"/>
      <c r="B58" s="82"/>
      <c r="C58" s="81"/>
      <c r="D58" s="81"/>
      <c r="E58" s="81"/>
      <c r="F58" s="66"/>
      <c r="G58" s="26"/>
      <c r="H58" s="25"/>
      <c r="I58" s="26"/>
      <c r="J58" s="25"/>
      <c r="K58" s="27"/>
      <c r="L58" s="51"/>
      <c r="M58" s="27"/>
      <c r="N58" s="25"/>
      <c r="O58" s="26"/>
      <c r="P58" s="104"/>
      <c r="Q58" s="105"/>
      <c r="R58" s="25"/>
      <c r="S58" s="26"/>
      <c r="T58" s="56"/>
      <c r="U58" s="26"/>
      <c r="V58" s="159"/>
      <c r="W58" s="159"/>
      <c r="X58" s="56"/>
      <c r="Y58" s="26"/>
      <c r="Z58" s="25"/>
      <c r="AA58" s="26"/>
      <c r="AB58" s="4">
        <f t="shared" si="5"/>
        <v>0</v>
      </c>
      <c r="AC58" s="3">
        <f t="shared" si="3"/>
        <v>0</v>
      </c>
      <c r="AD58" s="23">
        <f t="shared" si="4"/>
        <v>56</v>
      </c>
    </row>
    <row r="59" spans="1:30" ht="16.5">
      <c r="A59" s="81"/>
      <c r="B59" s="82"/>
      <c r="C59" s="81"/>
      <c r="D59" s="81"/>
      <c r="E59" s="81"/>
      <c r="F59" s="66"/>
      <c r="G59" s="26"/>
      <c r="H59" s="25"/>
      <c r="I59" s="26"/>
      <c r="J59" s="25"/>
      <c r="K59" s="27"/>
      <c r="L59" s="51"/>
      <c r="M59" s="27"/>
      <c r="N59" s="25"/>
      <c r="O59" s="26"/>
      <c r="P59" s="104"/>
      <c r="Q59" s="105"/>
      <c r="R59" s="25"/>
      <c r="S59" s="26"/>
      <c r="T59" s="56"/>
      <c r="U59" s="26"/>
      <c r="V59" s="159"/>
      <c r="W59" s="159"/>
      <c r="X59" s="56"/>
      <c r="Y59" s="26"/>
      <c r="Z59" s="25"/>
      <c r="AA59" s="26"/>
      <c r="AB59" s="4">
        <f t="shared" si="5"/>
        <v>0</v>
      </c>
      <c r="AC59" s="3">
        <f t="shared" si="3"/>
        <v>0</v>
      </c>
      <c r="AD59" s="23">
        <f t="shared" si="4"/>
        <v>57</v>
      </c>
    </row>
    <row r="60" spans="1:30" ht="16.5">
      <c r="A60" s="81"/>
      <c r="B60" s="82"/>
      <c r="C60" s="81"/>
      <c r="D60" s="81"/>
      <c r="E60" s="81"/>
      <c r="F60" s="66"/>
      <c r="G60" s="26"/>
      <c r="H60" s="25"/>
      <c r="I60" s="26"/>
      <c r="J60" s="25"/>
      <c r="K60" s="27"/>
      <c r="L60" s="51"/>
      <c r="M60" s="27"/>
      <c r="N60" s="25"/>
      <c r="O60" s="26"/>
      <c r="P60" s="104"/>
      <c r="Q60" s="105"/>
      <c r="R60" s="25"/>
      <c r="S60" s="26"/>
      <c r="T60" s="56"/>
      <c r="U60" s="26"/>
      <c r="V60" s="159"/>
      <c r="W60" s="159"/>
      <c r="X60" s="56"/>
      <c r="Y60" s="26"/>
      <c r="Z60" s="25"/>
      <c r="AA60" s="26"/>
      <c r="AB60" s="4">
        <f t="shared" si="5"/>
        <v>0</v>
      </c>
      <c r="AC60" s="3">
        <f t="shared" si="3"/>
        <v>0</v>
      </c>
      <c r="AD60" s="23">
        <f t="shared" si="4"/>
        <v>58</v>
      </c>
    </row>
    <row r="61" spans="1:30" ht="16.5">
      <c r="A61" s="81"/>
      <c r="B61" s="82"/>
      <c r="C61" s="81"/>
      <c r="D61" s="81"/>
      <c r="E61" s="81"/>
      <c r="F61" s="66"/>
      <c r="G61" s="26"/>
      <c r="H61" s="25"/>
      <c r="I61" s="26"/>
      <c r="J61" s="25"/>
      <c r="K61" s="27"/>
      <c r="L61" s="51"/>
      <c r="M61" s="27"/>
      <c r="N61" s="25"/>
      <c r="O61" s="26"/>
      <c r="P61" s="104"/>
      <c r="Q61" s="105"/>
      <c r="R61" s="25"/>
      <c r="S61" s="26"/>
      <c r="T61" s="56"/>
      <c r="U61" s="26"/>
      <c r="V61" s="159"/>
      <c r="W61" s="159"/>
      <c r="X61" s="56"/>
      <c r="Y61" s="26"/>
      <c r="Z61" s="25"/>
      <c r="AA61" s="26"/>
      <c r="AB61" s="4">
        <f t="shared" si="5"/>
        <v>0</v>
      </c>
      <c r="AC61" s="3">
        <f t="shared" si="3"/>
        <v>0</v>
      </c>
      <c r="AD61" s="23">
        <f t="shared" si="4"/>
        <v>59</v>
      </c>
    </row>
    <row r="62" spans="1:30" ht="16.5">
      <c r="A62" s="81"/>
      <c r="B62" s="82"/>
      <c r="C62" s="81"/>
      <c r="D62" s="81"/>
      <c r="E62" s="81"/>
      <c r="F62" s="66"/>
      <c r="G62" s="26"/>
      <c r="H62" s="25"/>
      <c r="I62" s="26"/>
      <c r="J62" s="25"/>
      <c r="K62" s="27"/>
      <c r="L62" s="51"/>
      <c r="M62" s="27"/>
      <c r="N62" s="25"/>
      <c r="O62" s="26"/>
      <c r="P62" s="104"/>
      <c r="Q62" s="105"/>
      <c r="R62" s="25"/>
      <c r="S62" s="26"/>
      <c r="T62" s="56"/>
      <c r="U62" s="26"/>
      <c r="V62" s="159"/>
      <c r="W62" s="159"/>
      <c r="X62" s="56"/>
      <c r="Y62" s="26"/>
      <c r="Z62" s="25"/>
      <c r="AA62" s="26"/>
      <c r="AB62" s="4">
        <f t="shared" si="5"/>
        <v>0</v>
      </c>
      <c r="AC62" s="3">
        <f t="shared" si="3"/>
        <v>0</v>
      </c>
      <c r="AD62" s="23">
        <f t="shared" si="4"/>
        <v>60</v>
      </c>
    </row>
    <row r="63" spans="1:30" ht="16.5">
      <c r="A63" s="81"/>
      <c r="B63" s="82"/>
      <c r="C63" s="81"/>
      <c r="D63" s="81"/>
      <c r="E63" s="81"/>
      <c r="F63" s="66"/>
      <c r="G63" s="26"/>
      <c r="H63" s="25"/>
      <c r="I63" s="26"/>
      <c r="J63" s="25"/>
      <c r="K63" s="27"/>
      <c r="L63" s="51"/>
      <c r="M63" s="27"/>
      <c r="N63" s="25"/>
      <c r="O63" s="26"/>
      <c r="P63" s="104"/>
      <c r="Q63" s="105"/>
      <c r="R63" s="25"/>
      <c r="S63" s="26"/>
      <c r="T63" s="56"/>
      <c r="U63" s="26"/>
      <c r="V63" s="159"/>
      <c r="W63" s="159"/>
      <c r="X63" s="56"/>
      <c r="Y63" s="26"/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</row>
    <row r="64" spans="1:30" ht="16.5">
      <c r="A64" s="81"/>
      <c r="B64" s="82"/>
      <c r="C64" s="81"/>
      <c r="D64" s="81"/>
      <c r="E64" s="81"/>
      <c r="F64" s="66"/>
      <c r="G64" s="26"/>
      <c r="H64" s="25"/>
      <c r="I64" s="26"/>
      <c r="J64" s="25"/>
      <c r="K64" s="27"/>
      <c r="L64" s="51"/>
      <c r="M64" s="27"/>
      <c r="N64" s="25"/>
      <c r="O64" s="26"/>
      <c r="P64" s="104"/>
      <c r="Q64" s="105"/>
      <c r="R64" s="25"/>
      <c r="S64" s="26"/>
      <c r="T64" s="56"/>
      <c r="U64" s="26"/>
      <c r="V64" s="159"/>
      <c r="W64" s="159"/>
      <c r="X64" s="56"/>
      <c r="Y64" s="26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</row>
    <row r="65" spans="1:30" ht="16.5">
      <c r="A65" s="81"/>
      <c r="B65" s="82"/>
      <c r="C65" s="81"/>
      <c r="D65" s="81"/>
      <c r="E65" s="81"/>
      <c r="F65" s="66"/>
      <c r="G65" s="26"/>
      <c r="H65" s="25"/>
      <c r="I65" s="26"/>
      <c r="J65" s="25"/>
      <c r="K65" s="27"/>
      <c r="L65" s="51"/>
      <c r="M65" s="27"/>
      <c r="N65" s="25"/>
      <c r="O65" s="26"/>
      <c r="P65" s="104"/>
      <c r="Q65" s="105"/>
      <c r="R65" s="25"/>
      <c r="S65" s="26"/>
      <c r="T65" s="56"/>
      <c r="U65" s="26"/>
      <c r="V65" s="159"/>
      <c r="W65" s="159"/>
      <c r="X65" s="56"/>
      <c r="Y65" s="26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</row>
    <row r="66" spans="1:30" ht="16.5">
      <c r="A66" s="81"/>
      <c r="B66" s="82"/>
      <c r="C66" s="81"/>
      <c r="D66" s="81"/>
      <c r="E66" s="81"/>
      <c r="F66" s="66"/>
      <c r="G66" s="26"/>
      <c r="H66" s="25"/>
      <c r="I66" s="26"/>
      <c r="J66" s="25"/>
      <c r="K66" s="27"/>
      <c r="L66" s="51"/>
      <c r="M66" s="27"/>
      <c r="N66" s="25"/>
      <c r="O66" s="26"/>
      <c r="P66" s="104"/>
      <c r="Q66" s="105"/>
      <c r="R66" s="25"/>
      <c r="S66" s="26"/>
      <c r="T66" s="56"/>
      <c r="U66" s="26"/>
      <c r="V66" s="159"/>
      <c r="W66" s="159"/>
      <c r="X66" s="56"/>
      <c r="Y66" s="26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</row>
    <row r="67" spans="1:30" ht="16.5">
      <c r="A67" s="81"/>
      <c r="B67" s="82"/>
      <c r="C67" s="81"/>
      <c r="D67" s="81"/>
      <c r="E67" s="81"/>
      <c r="F67" s="66"/>
      <c r="G67" s="26"/>
      <c r="H67" s="25"/>
      <c r="I67" s="26"/>
      <c r="J67" s="25"/>
      <c r="K67" s="27"/>
      <c r="L67" s="51"/>
      <c r="M67" s="27"/>
      <c r="N67" s="25"/>
      <c r="O67" s="26"/>
      <c r="P67" s="104"/>
      <c r="Q67" s="105"/>
      <c r="R67" s="25"/>
      <c r="S67" s="26"/>
      <c r="T67" s="56"/>
      <c r="U67" s="26"/>
      <c r="V67" s="159"/>
      <c r="W67" s="159"/>
      <c r="X67" s="56"/>
      <c r="Y67" s="26"/>
      <c r="Z67" s="25"/>
      <c r="AA67" s="26"/>
      <c r="AB67" s="4">
        <f t="shared" si="5"/>
        <v>0</v>
      </c>
      <c r="AC67" s="3">
        <f t="shared" ref="AC67:AC98" si="6">G67+I67+K67+M67+O67+Q67+S67+AA67+U67+W67+Y67</f>
        <v>0</v>
      </c>
      <c r="AD67" s="23">
        <f t="shared" si="4"/>
        <v>65</v>
      </c>
    </row>
    <row r="68" spans="1:30" ht="16.5">
      <c r="A68" s="81"/>
      <c r="B68" s="82"/>
      <c r="C68" s="81"/>
      <c r="D68" s="81"/>
      <c r="E68" s="81"/>
      <c r="F68" s="66"/>
      <c r="G68" s="26"/>
      <c r="H68" s="25"/>
      <c r="I68" s="26"/>
      <c r="J68" s="25"/>
      <c r="K68" s="27"/>
      <c r="L68" s="51"/>
      <c r="M68" s="27"/>
      <c r="N68" s="25"/>
      <c r="O68" s="26"/>
      <c r="P68" s="104"/>
      <c r="Q68" s="105"/>
      <c r="R68" s="25"/>
      <c r="S68" s="26"/>
      <c r="T68" s="56"/>
      <c r="U68" s="26"/>
      <c r="V68" s="159"/>
      <c r="W68" s="159"/>
      <c r="X68" s="56"/>
      <c r="Y68" s="26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99" si="7">AD67+1</f>
        <v>66</v>
      </c>
    </row>
    <row r="69" spans="1:30" ht="16.5">
      <c r="A69" s="81"/>
      <c r="B69" s="82"/>
      <c r="C69" s="81"/>
      <c r="D69" s="81"/>
      <c r="E69" s="81"/>
      <c r="F69" s="66"/>
      <c r="G69" s="26"/>
      <c r="H69" s="25"/>
      <c r="I69" s="26"/>
      <c r="J69" s="25"/>
      <c r="K69" s="27"/>
      <c r="L69" s="51"/>
      <c r="M69" s="27"/>
      <c r="N69" s="25"/>
      <c r="O69" s="26"/>
      <c r="P69" s="104"/>
      <c r="Q69" s="105"/>
      <c r="R69" s="25"/>
      <c r="S69" s="26"/>
      <c r="T69" s="56"/>
      <c r="U69" s="26"/>
      <c r="V69" s="159"/>
      <c r="W69" s="159"/>
      <c r="X69" s="56"/>
      <c r="Y69" s="26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</row>
    <row r="70" spans="1:30" ht="16.5">
      <c r="A70" s="81"/>
      <c r="B70" s="82"/>
      <c r="C70" s="81"/>
      <c r="D70" s="81"/>
      <c r="E70" s="81"/>
      <c r="F70" s="66"/>
      <c r="G70" s="26"/>
      <c r="H70" s="25"/>
      <c r="I70" s="26"/>
      <c r="J70" s="25"/>
      <c r="K70" s="27"/>
      <c r="L70" s="51"/>
      <c r="M70" s="27"/>
      <c r="N70" s="25"/>
      <c r="O70" s="26"/>
      <c r="P70" s="104"/>
      <c r="Q70" s="105"/>
      <c r="R70" s="25"/>
      <c r="S70" s="26"/>
      <c r="T70" s="56"/>
      <c r="U70" s="26"/>
      <c r="V70" s="159"/>
      <c r="W70" s="159"/>
      <c r="X70" s="56"/>
      <c r="Y70" s="26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</row>
    <row r="71" spans="1:30" ht="16.5">
      <c r="A71" s="81"/>
      <c r="B71" s="82"/>
      <c r="C71" s="81"/>
      <c r="D71" s="81"/>
      <c r="E71" s="81"/>
      <c r="F71" s="66"/>
      <c r="G71" s="26"/>
      <c r="H71" s="25"/>
      <c r="I71" s="26"/>
      <c r="J71" s="25"/>
      <c r="K71" s="27"/>
      <c r="L71" s="51"/>
      <c r="M71" s="27"/>
      <c r="N71" s="25"/>
      <c r="O71" s="26"/>
      <c r="P71" s="104"/>
      <c r="Q71" s="105"/>
      <c r="R71" s="25"/>
      <c r="S71" s="26"/>
      <c r="T71" s="56"/>
      <c r="U71" s="26"/>
      <c r="V71" s="159"/>
      <c r="W71" s="159"/>
      <c r="X71" s="56"/>
      <c r="Y71" s="26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</row>
    <row r="72" spans="1:30" ht="16.5">
      <c r="A72" s="81"/>
      <c r="B72" s="82"/>
      <c r="C72" s="81"/>
      <c r="D72" s="81"/>
      <c r="E72" s="81"/>
      <c r="F72" s="66"/>
      <c r="G72" s="26"/>
      <c r="H72" s="25"/>
      <c r="I72" s="26"/>
      <c r="J72" s="25"/>
      <c r="K72" s="27"/>
      <c r="L72" s="51"/>
      <c r="M72" s="27"/>
      <c r="N72" s="25"/>
      <c r="O72" s="26"/>
      <c r="P72" s="104"/>
      <c r="Q72" s="105"/>
      <c r="R72" s="25"/>
      <c r="S72" s="26"/>
      <c r="T72" s="56"/>
      <c r="U72" s="26"/>
      <c r="V72" s="159"/>
      <c r="W72" s="159"/>
      <c r="X72" s="56"/>
      <c r="Y72" s="26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</row>
    <row r="73" spans="1:30" ht="16.5">
      <c r="A73" s="81"/>
      <c r="B73" s="82"/>
      <c r="C73" s="81"/>
      <c r="D73" s="81"/>
      <c r="E73" s="81"/>
      <c r="F73" s="66"/>
      <c r="G73" s="26"/>
      <c r="H73" s="25"/>
      <c r="I73" s="26"/>
      <c r="J73" s="25"/>
      <c r="K73" s="27"/>
      <c r="L73" s="51"/>
      <c r="M73" s="27"/>
      <c r="N73" s="25"/>
      <c r="O73" s="26"/>
      <c r="P73" s="104"/>
      <c r="Q73" s="105"/>
      <c r="R73" s="25"/>
      <c r="S73" s="26"/>
      <c r="T73" s="56"/>
      <c r="U73" s="26"/>
      <c r="V73" s="159"/>
      <c r="W73" s="159"/>
      <c r="X73" s="56"/>
      <c r="Y73" s="26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</row>
    <row r="74" spans="1:30" ht="16.5">
      <c r="A74" s="81"/>
      <c r="B74" s="82"/>
      <c r="C74" s="81"/>
      <c r="D74" s="81"/>
      <c r="E74" s="81"/>
      <c r="F74" s="66"/>
      <c r="G74" s="26"/>
      <c r="H74" s="25"/>
      <c r="I74" s="26"/>
      <c r="J74" s="25"/>
      <c r="K74" s="27"/>
      <c r="L74" s="51"/>
      <c r="M74" s="27"/>
      <c r="N74" s="25"/>
      <c r="O74" s="26"/>
      <c r="P74" s="104"/>
      <c r="Q74" s="105"/>
      <c r="R74" s="25"/>
      <c r="S74" s="26"/>
      <c r="T74" s="56"/>
      <c r="U74" s="26"/>
      <c r="V74" s="159"/>
      <c r="W74" s="159"/>
      <c r="X74" s="56"/>
      <c r="Y74" s="26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  <row r="75" spans="1:30" ht="16.5">
      <c r="A75" s="81"/>
      <c r="B75" s="82"/>
      <c r="C75" s="81"/>
      <c r="D75" s="81"/>
      <c r="E75" s="81"/>
      <c r="F75" s="66"/>
      <c r="G75" s="26"/>
      <c r="H75" s="25"/>
      <c r="I75" s="26"/>
      <c r="J75" s="25"/>
      <c r="K75" s="27"/>
      <c r="L75" s="51"/>
      <c r="M75" s="27"/>
      <c r="N75" s="25"/>
      <c r="O75" s="26"/>
      <c r="P75" s="104"/>
      <c r="Q75" s="105"/>
      <c r="R75" s="25"/>
      <c r="S75" s="26"/>
      <c r="T75" s="56"/>
      <c r="U75" s="26"/>
      <c r="V75" s="159"/>
      <c r="W75" s="159"/>
      <c r="X75" s="56"/>
      <c r="Y75" s="26"/>
      <c r="Z75" s="25"/>
      <c r="AA75" s="26"/>
      <c r="AB75" s="4">
        <f t="shared" si="5"/>
        <v>0</v>
      </c>
      <c r="AC75" s="3">
        <f t="shared" si="6"/>
        <v>0</v>
      </c>
      <c r="AD75" s="23">
        <f t="shared" si="7"/>
        <v>73</v>
      </c>
    </row>
    <row r="76" spans="1:30" ht="16.5">
      <c r="A76" s="81"/>
      <c r="B76" s="82"/>
      <c r="C76" s="81"/>
      <c r="D76" s="81"/>
      <c r="E76" s="81"/>
      <c r="F76" s="66"/>
      <c r="G76" s="26"/>
      <c r="H76" s="25"/>
      <c r="I76" s="26"/>
      <c r="J76" s="25"/>
      <c r="K76" s="27"/>
      <c r="L76" s="51"/>
      <c r="M76" s="27"/>
      <c r="N76" s="25"/>
      <c r="O76" s="26"/>
      <c r="P76" s="104"/>
      <c r="Q76" s="105"/>
      <c r="R76" s="25"/>
      <c r="S76" s="26"/>
      <c r="T76" s="56"/>
      <c r="U76" s="26"/>
      <c r="V76" s="159"/>
      <c r="W76" s="159"/>
      <c r="X76" s="56"/>
      <c r="Y76" s="26"/>
      <c r="Z76" s="25"/>
      <c r="AA76" s="26"/>
      <c r="AB76" s="4">
        <f t="shared" ref="AB76:AB107" si="8">G76+I76+K76+M76+O76+Q76+S76+AA76+U76+W76+Y76</f>
        <v>0</v>
      </c>
      <c r="AC76" s="3">
        <f t="shared" si="6"/>
        <v>0</v>
      </c>
      <c r="AD76" s="23">
        <f t="shared" si="7"/>
        <v>74</v>
      </c>
    </row>
    <row r="77" spans="1:30" ht="16.5">
      <c r="A77" s="81"/>
      <c r="B77" s="82"/>
      <c r="C77" s="81"/>
      <c r="D77" s="81"/>
      <c r="E77" s="81"/>
      <c r="F77" s="66"/>
      <c r="G77" s="26"/>
      <c r="H77" s="25"/>
      <c r="I77" s="26"/>
      <c r="J77" s="25"/>
      <c r="K77" s="27"/>
      <c r="L77" s="51"/>
      <c r="M77" s="27"/>
      <c r="N77" s="25"/>
      <c r="O77" s="26"/>
      <c r="P77" s="104"/>
      <c r="Q77" s="105"/>
      <c r="R77" s="25"/>
      <c r="S77" s="26"/>
      <c r="T77" s="56"/>
      <c r="U77" s="26"/>
      <c r="V77" s="159"/>
      <c r="W77" s="159"/>
      <c r="X77" s="56"/>
      <c r="Y77" s="26"/>
      <c r="Z77" s="25"/>
      <c r="AA77" s="26"/>
      <c r="AB77" s="4">
        <f t="shared" si="8"/>
        <v>0</v>
      </c>
      <c r="AC77" s="3">
        <f t="shared" si="6"/>
        <v>0</v>
      </c>
      <c r="AD77" s="23">
        <f t="shared" si="7"/>
        <v>75</v>
      </c>
    </row>
    <row r="78" spans="1:30" ht="16.5">
      <c r="A78" s="81"/>
      <c r="B78" s="82"/>
      <c r="C78" s="81"/>
      <c r="D78" s="81"/>
      <c r="E78" s="81"/>
      <c r="F78" s="66"/>
      <c r="G78" s="26"/>
      <c r="H78" s="25"/>
      <c r="I78" s="26"/>
      <c r="J78" s="25"/>
      <c r="K78" s="27"/>
      <c r="L78" s="51"/>
      <c r="M78" s="27"/>
      <c r="N78" s="25"/>
      <c r="O78" s="26"/>
      <c r="P78" s="104"/>
      <c r="Q78" s="105"/>
      <c r="R78" s="25"/>
      <c r="S78" s="26"/>
      <c r="T78" s="56"/>
      <c r="U78" s="26"/>
      <c r="V78" s="159"/>
      <c r="W78" s="159"/>
      <c r="X78" s="56"/>
      <c r="Y78" s="26"/>
      <c r="Z78" s="25"/>
      <c r="AA78" s="26"/>
      <c r="AB78" s="4">
        <f t="shared" si="8"/>
        <v>0</v>
      </c>
      <c r="AC78" s="3">
        <f t="shared" si="6"/>
        <v>0</v>
      </c>
      <c r="AD78" s="23">
        <f t="shared" si="7"/>
        <v>76</v>
      </c>
    </row>
    <row r="79" spans="1:30" ht="16.5">
      <c r="A79" s="81"/>
      <c r="B79" s="82"/>
      <c r="C79" s="81"/>
      <c r="D79" s="81"/>
      <c r="E79" s="81"/>
      <c r="F79" s="66"/>
      <c r="G79" s="26"/>
      <c r="H79" s="25"/>
      <c r="I79" s="26"/>
      <c r="J79" s="25"/>
      <c r="K79" s="27"/>
      <c r="L79" s="51"/>
      <c r="M79" s="27"/>
      <c r="N79" s="25"/>
      <c r="O79" s="26"/>
      <c r="P79" s="104"/>
      <c r="Q79" s="105"/>
      <c r="R79" s="25"/>
      <c r="S79" s="26"/>
      <c r="T79" s="56"/>
      <c r="U79" s="26"/>
      <c r="V79" s="159"/>
      <c r="W79" s="159"/>
      <c r="X79" s="56"/>
      <c r="Y79" s="26"/>
      <c r="Z79" s="25"/>
      <c r="AA79" s="26"/>
      <c r="AB79" s="4">
        <f t="shared" si="8"/>
        <v>0</v>
      </c>
      <c r="AC79" s="3">
        <f t="shared" si="6"/>
        <v>0</v>
      </c>
      <c r="AD79" s="23">
        <f t="shared" si="7"/>
        <v>77</v>
      </c>
    </row>
    <row r="80" spans="1:30" ht="16.5">
      <c r="A80" s="81"/>
      <c r="B80" s="82"/>
      <c r="C80" s="81"/>
      <c r="D80" s="81"/>
      <c r="E80" s="81"/>
      <c r="F80" s="66"/>
      <c r="G80" s="26"/>
      <c r="H80" s="25"/>
      <c r="I80" s="26"/>
      <c r="J80" s="25"/>
      <c r="K80" s="27"/>
      <c r="L80" s="51"/>
      <c r="M80" s="27"/>
      <c r="N80" s="25"/>
      <c r="O80" s="26"/>
      <c r="P80" s="104"/>
      <c r="Q80" s="105"/>
      <c r="R80" s="25"/>
      <c r="S80" s="26"/>
      <c r="T80" s="56"/>
      <c r="U80" s="26"/>
      <c r="V80" s="159"/>
      <c r="W80" s="159"/>
      <c r="X80" s="56"/>
      <c r="Y80" s="26"/>
      <c r="Z80" s="25"/>
      <c r="AA80" s="26"/>
      <c r="AB80" s="4">
        <f t="shared" si="8"/>
        <v>0</v>
      </c>
      <c r="AC80" s="3">
        <f t="shared" si="6"/>
        <v>0</v>
      </c>
      <c r="AD80" s="23">
        <f t="shared" si="7"/>
        <v>78</v>
      </c>
    </row>
    <row r="81" spans="1:30" ht="16.5">
      <c r="A81" s="81"/>
      <c r="B81" s="82"/>
      <c r="C81" s="81"/>
      <c r="D81" s="81"/>
      <c r="E81" s="81"/>
      <c r="F81" s="66"/>
      <c r="G81" s="26"/>
      <c r="H81" s="25"/>
      <c r="I81" s="26"/>
      <c r="J81" s="25"/>
      <c r="K81" s="27"/>
      <c r="L81" s="51"/>
      <c r="M81" s="27"/>
      <c r="N81" s="25"/>
      <c r="O81" s="26"/>
      <c r="P81" s="104"/>
      <c r="Q81" s="105"/>
      <c r="R81" s="25"/>
      <c r="S81" s="26"/>
      <c r="T81" s="56"/>
      <c r="U81" s="26"/>
      <c r="V81" s="159"/>
      <c r="W81" s="159"/>
      <c r="X81" s="56"/>
      <c r="Y81" s="26"/>
      <c r="Z81" s="25"/>
      <c r="AA81" s="26"/>
      <c r="AB81" s="4">
        <f t="shared" si="8"/>
        <v>0</v>
      </c>
      <c r="AC81" s="3">
        <f t="shared" si="6"/>
        <v>0</v>
      </c>
      <c r="AD81" s="23">
        <f t="shared" si="7"/>
        <v>79</v>
      </c>
    </row>
    <row r="82" spans="1:30" ht="16.5">
      <c r="A82" s="81"/>
      <c r="B82" s="82"/>
      <c r="C82" s="81"/>
      <c r="D82" s="81"/>
      <c r="E82" s="81"/>
      <c r="F82" s="66"/>
      <c r="G82" s="26"/>
      <c r="H82" s="25"/>
      <c r="I82" s="26"/>
      <c r="J82" s="25"/>
      <c r="K82" s="27"/>
      <c r="L82" s="51"/>
      <c r="M82" s="27"/>
      <c r="N82" s="25"/>
      <c r="O82" s="26"/>
      <c r="P82" s="104"/>
      <c r="Q82" s="105"/>
      <c r="R82" s="25"/>
      <c r="S82" s="26"/>
      <c r="T82" s="56"/>
      <c r="U82" s="26"/>
      <c r="V82" s="159"/>
      <c r="W82" s="159"/>
      <c r="X82" s="56"/>
      <c r="Y82" s="26"/>
      <c r="Z82" s="25"/>
      <c r="AA82" s="26"/>
      <c r="AB82" s="4">
        <f t="shared" si="8"/>
        <v>0</v>
      </c>
      <c r="AC82" s="3">
        <f t="shared" si="6"/>
        <v>0</v>
      </c>
      <c r="AD82" s="23">
        <f t="shared" si="7"/>
        <v>80</v>
      </c>
    </row>
    <row r="83" spans="1:30" ht="16.5">
      <c r="A83" s="81"/>
      <c r="B83" s="82"/>
      <c r="C83" s="81"/>
      <c r="D83" s="81"/>
      <c r="E83" s="81"/>
      <c r="F83" s="66"/>
      <c r="G83" s="26"/>
      <c r="H83" s="25"/>
      <c r="I83" s="26"/>
      <c r="J83" s="25"/>
      <c r="K83" s="27"/>
      <c r="L83" s="51"/>
      <c r="M83" s="27"/>
      <c r="N83" s="25"/>
      <c r="O83" s="26"/>
      <c r="P83" s="104"/>
      <c r="Q83" s="105"/>
      <c r="R83" s="25"/>
      <c r="S83" s="26"/>
      <c r="T83" s="56"/>
      <c r="U83" s="26"/>
      <c r="V83" s="159"/>
      <c r="W83" s="159"/>
      <c r="X83" s="56"/>
      <c r="Y83" s="26"/>
      <c r="Z83" s="25"/>
      <c r="AA83" s="26"/>
      <c r="AB83" s="4">
        <f t="shared" si="8"/>
        <v>0</v>
      </c>
      <c r="AC83" s="3">
        <f t="shared" si="6"/>
        <v>0</v>
      </c>
      <c r="AD83" s="23">
        <f t="shared" si="7"/>
        <v>81</v>
      </c>
    </row>
    <row r="84" spans="1:30" ht="16.5">
      <c r="A84" s="81"/>
      <c r="B84" s="82"/>
      <c r="C84" s="81"/>
      <c r="D84" s="81"/>
      <c r="E84" s="81"/>
      <c r="F84" s="66"/>
      <c r="G84" s="26"/>
      <c r="H84" s="25"/>
      <c r="I84" s="26"/>
      <c r="J84" s="25"/>
      <c r="K84" s="27"/>
      <c r="L84" s="51"/>
      <c r="M84" s="27"/>
      <c r="N84" s="25"/>
      <c r="O84" s="26"/>
      <c r="P84" s="104"/>
      <c r="Q84" s="105"/>
      <c r="R84" s="25"/>
      <c r="S84" s="26"/>
      <c r="T84" s="56"/>
      <c r="U84" s="26"/>
      <c r="V84" s="159"/>
      <c r="W84" s="159"/>
      <c r="X84" s="56"/>
      <c r="Y84" s="26"/>
      <c r="Z84" s="25"/>
      <c r="AA84" s="26"/>
      <c r="AB84" s="4">
        <f t="shared" si="8"/>
        <v>0</v>
      </c>
      <c r="AC84" s="3">
        <f t="shared" si="6"/>
        <v>0</v>
      </c>
      <c r="AD84" s="23">
        <f t="shared" si="7"/>
        <v>82</v>
      </c>
    </row>
    <row r="85" spans="1:30" ht="16.5">
      <c r="A85" s="81"/>
      <c r="B85" s="82"/>
      <c r="C85" s="81"/>
      <c r="D85" s="81"/>
      <c r="E85" s="81"/>
      <c r="F85" s="66"/>
      <c r="G85" s="26"/>
      <c r="H85" s="25"/>
      <c r="I85" s="26"/>
      <c r="J85" s="25"/>
      <c r="K85" s="27"/>
      <c r="L85" s="51"/>
      <c r="M85" s="27"/>
      <c r="N85" s="25"/>
      <c r="O85" s="26"/>
      <c r="P85" s="104"/>
      <c r="Q85" s="105"/>
      <c r="R85" s="25"/>
      <c r="S85" s="26"/>
      <c r="T85" s="56"/>
      <c r="U85" s="26"/>
      <c r="V85" s="159"/>
      <c r="W85" s="159"/>
      <c r="X85" s="56"/>
      <c r="Y85" s="26"/>
      <c r="Z85" s="25"/>
      <c r="AA85" s="26"/>
      <c r="AB85" s="4">
        <f t="shared" si="8"/>
        <v>0</v>
      </c>
      <c r="AC85" s="3">
        <f t="shared" si="6"/>
        <v>0</v>
      </c>
      <c r="AD85" s="23">
        <f t="shared" si="7"/>
        <v>83</v>
      </c>
    </row>
    <row r="86" spans="1:30" ht="16.5">
      <c r="A86" s="81"/>
      <c r="B86" s="82"/>
      <c r="C86" s="81"/>
      <c r="D86" s="81"/>
      <c r="E86" s="81"/>
      <c r="F86" s="66"/>
      <c r="G86" s="26"/>
      <c r="H86" s="25"/>
      <c r="I86" s="26"/>
      <c r="J86" s="25"/>
      <c r="K86" s="27"/>
      <c r="L86" s="51"/>
      <c r="M86" s="27"/>
      <c r="N86" s="25"/>
      <c r="O86" s="26"/>
      <c r="P86" s="104"/>
      <c r="Q86" s="105"/>
      <c r="R86" s="25"/>
      <c r="S86" s="26"/>
      <c r="T86" s="56"/>
      <c r="U86" s="26"/>
      <c r="V86" s="159"/>
      <c r="W86" s="159"/>
      <c r="X86" s="56"/>
      <c r="Y86" s="26"/>
      <c r="Z86" s="25"/>
      <c r="AA86" s="26"/>
      <c r="AB86" s="4">
        <f t="shared" si="8"/>
        <v>0</v>
      </c>
      <c r="AC86" s="3">
        <f t="shared" si="6"/>
        <v>0</v>
      </c>
      <c r="AD86" s="23">
        <f t="shared" si="7"/>
        <v>84</v>
      </c>
    </row>
    <row r="87" spans="1:30" ht="16.5">
      <c r="A87" s="81"/>
      <c r="B87" s="82"/>
      <c r="C87" s="81"/>
      <c r="D87" s="81"/>
      <c r="E87" s="81"/>
      <c r="F87" s="66"/>
      <c r="G87" s="26"/>
      <c r="H87" s="25"/>
      <c r="I87" s="26"/>
      <c r="J87" s="25"/>
      <c r="K87" s="27"/>
      <c r="L87" s="51"/>
      <c r="M87" s="27"/>
      <c r="N87" s="25"/>
      <c r="O87" s="26"/>
      <c r="P87" s="104"/>
      <c r="Q87" s="105"/>
      <c r="R87" s="25"/>
      <c r="S87" s="26"/>
      <c r="T87" s="56"/>
      <c r="U87" s="26"/>
      <c r="V87" s="159"/>
      <c r="W87" s="159"/>
      <c r="X87" s="56"/>
      <c r="Y87" s="26"/>
      <c r="Z87" s="25"/>
      <c r="AA87" s="26"/>
      <c r="AB87" s="4">
        <f t="shared" si="8"/>
        <v>0</v>
      </c>
      <c r="AC87" s="3">
        <f t="shared" si="6"/>
        <v>0</v>
      </c>
      <c r="AD87" s="23">
        <f t="shared" si="7"/>
        <v>85</v>
      </c>
    </row>
    <row r="88" spans="1:30" ht="16.5">
      <c r="A88" s="81"/>
      <c r="B88" s="82"/>
      <c r="C88" s="81"/>
      <c r="D88" s="81"/>
      <c r="E88" s="81"/>
      <c r="F88" s="66"/>
      <c r="G88" s="26"/>
      <c r="H88" s="25"/>
      <c r="I88" s="26"/>
      <c r="J88" s="25"/>
      <c r="K88" s="27"/>
      <c r="L88" s="51"/>
      <c r="M88" s="27"/>
      <c r="N88" s="25"/>
      <c r="O88" s="26"/>
      <c r="P88" s="104"/>
      <c r="Q88" s="105"/>
      <c r="R88" s="25"/>
      <c r="S88" s="26"/>
      <c r="T88" s="56"/>
      <c r="U88" s="26"/>
      <c r="V88" s="159"/>
      <c r="W88" s="159"/>
      <c r="X88" s="56"/>
      <c r="Y88" s="26"/>
      <c r="Z88" s="25"/>
      <c r="AA88" s="26"/>
      <c r="AB88" s="4">
        <f t="shared" si="8"/>
        <v>0</v>
      </c>
      <c r="AC88" s="3">
        <f t="shared" si="6"/>
        <v>0</v>
      </c>
      <c r="AD88" s="23">
        <f t="shared" si="7"/>
        <v>86</v>
      </c>
    </row>
    <row r="89" spans="1:30" ht="16.5">
      <c r="A89" s="81"/>
      <c r="B89" s="82"/>
      <c r="C89" s="81"/>
      <c r="D89" s="81"/>
      <c r="E89" s="81"/>
      <c r="F89" s="66"/>
      <c r="G89" s="26"/>
      <c r="H89" s="25"/>
      <c r="I89" s="26"/>
      <c r="J89" s="25"/>
      <c r="K89" s="27"/>
      <c r="L89" s="51"/>
      <c r="M89" s="27"/>
      <c r="N89" s="25"/>
      <c r="O89" s="26"/>
      <c r="P89" s="104"/>
      <c r="Q89" s="105"/>
      <c r="R89" s="25"/>
      <c r="S89" s="26"/>
      <c r="T89" s="56"/>
      <c r="U89" s="26"/>
      <c r="V89" s="159"/>
      <c r="W89" s="159"/>
      <c r="X89" s="56"/>
      <c r="Y89" s="26"/>
      <c r="Z89" s="25"/>
      <c r="AA89" s="26"/>
      <c r="AB89" s="4">
        <f t="shared" si="8"/>
        <v>0</v>
      </c>
      <c r="AC89" s="3">
        <f t="shared" si="6"/>
        <v>0</v>
      </c>
      <c r="AD89" s="23">
        <f t="shared" si="7"/>
        <v>87</v>
      </c>
    </row>
    <row r="90" spans="1:30" ht="16.5">
      <c r="A90" s="81"/>
      <c r="B90" s="82"/>
      <c r="C90" s="81"/>
      <c r="D90" s="81"/>
      <c r="E90" s="81"/>
      <c r="F90" s="66"/>
      <c r="G90" s="26"/>
      <c r="H90" s="25"/>
      <c r="I90" s="26"/>
      <c r="J90" s="25"/>
      <c r="K90" s="27"/>
      <c r="L90" s="51"/>
      <c r="M90" s="27"/>
      <c r="N90" s="25"/>
      <c r="O90" s="26"/>
      <c r="P90" s="104"/>
      <c r="Q90" s="105"/>
      <c r="R90" s="25"/>
      <c r="S90" s="26"/>
      <c r="T90" s="56"/>
      <c r="U90" s="26"/>
      <c r="V90" s="159"/>
      <c r="W90" s="159"/>
      <c r="X90" s="56"/>
      <c r="Y90" s="26"/>
      <c r="Z90" s="25"/>
      <c r="AA90" s="26"/>
      <c r="AB90" s="4">
        <f t="shared" si="8"/>
        <v>0</v>
      </c>
      <c r="AC90" s="3">
        <f t="shared" si="6"/>
        <v>0</v>
      </c>
      <c r="AD90" s="23">
        <f t="shared" si="7"/>
        <v>88</v>
      </c>
    </row>
    <row r="91" spans="1:30" ht="16.5">
      <c r="A91" s="81"/>
      <c r="B91" s="82"/>
      <c r="C91" s="81"/>
      <c r="D91" s="81"/>
      <c r="E91" s="81"/>
      <c r="F91" s="66"/>
      <c r="G91" s="26"/>
      <c r="H91" s="25"/>
      <c r="I91" s="26"/>
      <c r="J91" s="25"/>
      <c r="K91" s="27"/>
      <c r="L91" s="51"/>
      <c r="M91" s="27"/>
      <c r="N91" s="25"/>
      <c r="O91" s="26"/>
      <c r="P91" s="104"/>
      <c r="Q91" s="105"/>
      <c r="R91" s="25"/>
      <c r="S91" s="26"/>
      <c r="T91" s="56"/>
      <c r="U91" s="26"/>
      <c r="V91" s="159"/>
      <c r="W91" s="159"/>
      <c r="X91" s="56"/>
      <c r="Y91" s="26"/>
      <c r="Z91" s="25"/>
      <c r="AA91" s="26"/>
      <c r="AB91" s="4">
        <f t="shared" si="8"/>
        <v>0</v>
      </c>
      <c r="AC91" s="3">
        <f t="shared" si="6"/>
        <v>0</v>
      </c>
      <c r="AD91" s="23">
        <f t="shared" si="7"/>
        <v>89</v>
      </c>
    </row>
    <row r="92" spans="1:30" ht="16.5">
      <c r="A92" s="81"/>
      <c r="B92" s="82"/>
      <c r="C92" s="81"/>
      <c r="D92" s="81"/>
      <c r="E92" s="81"/>
      <c r="F92" s="66"/>
      <c r="G92" s="26"/>
      <c r="H92" s="25"/>
      <c r="I92" s="26"/>
      <c r="J92" s="25"/>
      <c r="K92" s="27"/>
      <c r="L92" s="51"/>
      <c r="M92" s="27"/>
      <c r="N92" s="25"/>
      <c r="O92" s="26"/>
      <c r="P92" s="104"/>
      <c r="Q92" s="105"/>
      <c r="R92" s="25"/>
      <c r="S92" s="26"/>
      <c r="T92" s="56"/>
      <c r="U92" s="26"/>
      <c r="V92" s="159"/>
      <c r="W92" s="159"/>
      <c r="X92" s="56"/>
      <c r="Y92" s="26"/>
      <c r="Z92" s="25"/>
      <c r="AA92" s="26"/>
      <c r="AB92" s="4">
        <f t="shared" si="8"/>
        <v>0</v>
      </c>
      <c r="AC92" s="3">
        <f t="shared" si="6"/>
        <v>0</v>
      </c>
      <c r="AD92" s="23">
        <f t="shared" si="7"/>
        <v>90</v>
      </c>
    </row>
    <row r="93" spans="1:30" ht="16.5">
      <c r="A93" s="81"/>
      <c r="B93" s="82"/>
      <c r="C93" s="81"/>
      <c r="D93" s="81"/>
      <c r="E93" s="81"/>
      <c r="F93" s="66"/>
      <c r="G93" s="26"/>
      <c r="H93" s="25"/>
      <c r="I93" s="26"/>
      <c r="J93" s="25"/>
      <c r="K93" s="27"/>
      <c r="L93" s="51"/>
      <c r="M93" s="27"/>
      <c r="N93" s="25"/>
      <c r="O93" s="26"/>
      <c r="P93" s="104"/>
      <c r="Q93" s="105"/>
      <c r="R93" s="25"/>
      <c r="S93" s="26"/>
      <c r="T93" s="56"/>
      <c r="U93" s="26"/>
      <c r="V93" s="159"/>
      <c r="W93" s="159"/>
      <c r="X93" s="56"/>
      <c r="Y93" s="26"/>
      <c r="Z93" s="25"/>
      <c r="AA93" s="26"/>
      <c r="AB93" s="4">
        <f t="shared" si="8"/>
        <v>0</v>
      </c>
      <c r="AC93" s="3">
        <f t="shared" si="6"/>
        <v>0</v>
      </c>
      <c r="AD93" s="23">
        <f t="shared" si="7"/>
        <v>91</v>
      </c>
    </row>
    <row r="94" spans="1:30" ht="16.5">
      <c r="A94" s="81"/>
      <c r="B94" s="82"/>
      <c r="C94" s="81"/>
      <c r="D94" s="81"/>
      <c r="E94" s="81"/>
      <c r="F94" s="66"/>
      <c r="G94" s="26"/>
      <c r="H94" s="25"/>
      <c r="I94" s="26"/>
      <c r="J94" s="25"/>
      <c r="K94" s="27"/>
      <c r="L94" s="51"/>
      <c r="M94" s="27"/>
      <c r="N94" s="25"/>
      <c r="O94" s="26"/>
      <c r="P94" s="104"/>
      <c r="Q94" s="105"/>
      <c r="R94" s="25"/>
      <c r="S94" s="26"/>
      <c r="T94" s="56"/>
      <c r="U94" s="26"/>
      <c r="V94" s="159"/>
      <c r="W94" s="159"/>
      <c r="X94" s="56"/>
      <c r="Y94" s="26"/>
      <c r="Z94" s="25"/>
      <c r="AA94" s="26"/>
      <c r="AB94" s="4">
        <f t="shared" si="8"/>
        <v>0</v>
      </c>
      <c r="AC94" s="3">
        <f t="shared" si="6"/>
        <v>0</v>
      </c>
      <c r="AD94" s="23">
        <f t="shared" si="7"/>
        <v>92</v>
      </c>
    </row>
    <row r="95" spans="1:30" ht="16.5">
      <c r="A95" s="81"/>
      <c r="B95" s="82"/>
      <c r="C95" s="81"/>
      <c r="D95" s="81"/>
      <c r="E95" s="81"/>
      <c r="F95" s="66"/>
      <c r="G95" s="26"/>
      <c r="H95" s="25"/>
      <c r="I95" s="26"/>
      <c r="J95" s="25"/>
      <c r="K95" s="27"/>
      <c r="L95" s="51"/>
      <c r="M95" s="27"/>
      <c r="N95" s="25"/>
      <c r="O95" s="26"/>
      <c r="P95" s="104"/>
      <c r="Q95" s="105"/>
      <c r="R95" s="25"/>
      <c r="S95" s="26"/>
      <c r="T95" s="56"/>
      <c r="U95" s="26"/>
      <c r="V95" s="159"/>
      <c r="W95" s="159"/>
      <c r="X95" s="56"/>
      <c r="Y95" s="26"/>
      <c r="Z95" s="25"/>
      <c r="AA95" s="26"/>
      <c r="AB95" s="4">
        <f t="shared" si="8"/>
        <v>0</v>
      </c>
      <c r="AC95" s="3">
        <f t="shared" si="6"/>
        <v>0</v>
      </c>
      <c r="AD95" s="23">
        <f t="shared" si="7"/>
        <v>93</v>
      </c>
    </row>
    <row r="96" spans="1:30" ht="16.5">
      <c r="A96" s="81"/>
      <c r="B96" s="82"/>
      <c r="C96" s="81"/>
      <c r="D96" s="81"/>
      <c r="E96" s="81"/>
      <c r="F96" s="66"/>
      <c r="G96" s="26"/>
      <c r="H96" s="25"/>
      <c r="I96" s="26"/>
      <c r="J96" s="25"/>
      <c r="K96" s="27"/>
      <c r="L96" s="51"/>
      <c r="M96" s="27"/>
      <c r="N96" s="25"/>
      <c r="O96" s="26"/>
      <c r="P96" s="104"/>
      <c r="Q96" s="105"/>
      <c r="R96" s="25"/>
      <c r="S96" s="26"/>
      <c r="T96" s="56"/>
      <c r="U96" s="26"/>
      <c r="V96" s="159"/>
      <c r="W96" s="159"/>
      <c r="X96" s="56"/>
      <c r="Y96" s="26"/>
      <c r="Z96" s="25"/>
      <c r="AA96" s="26"/>
      <c r="AB96" s="4">
        <f t="shared" si="8"/>
        <v>0</v>
      </c>
      <c r="AC96" s="3">
        <f t="shared" si="6"/>
        <v>0</v>
      </c>
      <c r="AD96" s="23">
        <f t="shared" si="7"/>
        <v>94</v>
      </c>
    </row>
    <row r="97" spans="1:30" ht="16.5">
      <c r="A97" s="81"/>
      <c r="B97" s="82"/>
      <c r="C97" s="81"/>
      <c r="D97" s="81"/>
      <c r="E97" s="81"/>
      <c r="F97" s="66"/>
      <c r="G97" s="26"/>
      <c r="H97" s="25"/>
      <c r="I97" s="26"/>
      <c r="J97" s="25"/>
      <c r="K97" s="27"/>
      <c r="L97" s="51"/>
      <c r="M97" s="27"/>
      <c r="N97" s="25"/>
      <c r="O97" s="26"/>
      <c r="P97" s="104"/>
      <c r="Q97" s="105"/>
      <c r="R97" s="25"/>
      <c r="S97" s="26"/>
      <c r="T97" s="56"/>
      <c r="U97" s="26"/>
      <c r="V97" s="159"/>
      <c r="W97" s="159"/>
      <c r="X97" s="56"/>
      <c r="Y97" s="26"/>
      <c r="Z97" s="25"/>
      <c r="AA97" s="26"/>
      <c r="AB97" s="4">
        <f t="shared" si="8"/>
        <v>0</v>
      </c>
      <c r="AC97" s="3">
        <f t="shared" si="6"/>
        <v>0</v>
      </c>
      <c r="AD97" s="23">
        <f t="shared" si="7"/>
        <v>95</v>
      </c>
    </row>
    <row r="98" spans="1:30" ht="16.5">
      <c r="A98" s="81"/>
      <c r="B98" s="82"/>
      <c r="C98" s="81"/>
      <c r="D98" s="81"/>
      <c r="E98" s="81"/>
      <c r="F98" s="66"/>
      <c r="G98" s="26"/>
      <c r="H98" s="25"/>
      <c r="I98" s="26"/>
      <c r="J98" s="25"/>
      <c r="K98" s="27"/>
      <c r="L98" s="51"/>
      <c r="M98" s="27"/>
      <c r="N98" s="25"/>
      <c r="O98" s="26"/>
      <c r="P98" s="104"/>
      <c r="Q98" s="105"/>
      <c r="R98" s="25"/>
      <c r="S98" s="26"/>
      <c r="T98" s="56"/>
      <c r="U98" s="26"/>
      <c r="V98" s="159"/>
      <c r="W98" s="159"/>
      <c r="X98" s="56"/>
      <c r="Y98" s="26"/>
      <c r="Z98" s="25"/>
      <c r="AA98" s="26"/>
      <c r="AB98" s="4">
        <f t="shared" si="8"/>
        <v>0</v>
      </c>
      <c r="AC98" s="3">
        <f t="shared" si="6"/>
        <v>0</v>
      </c>
      <c r="AD98" s="23">
        <f t="shared" si="7"/>
        <v>96</v>
      </c>
    </row>
    <row r="99" spans="1:30" ht="16.5">
      <c r="A99" s="81"/>
      <c r="B99" s="82"/>
      <c r="C99" s="81"/>
      <c r="D99" s="81"/>
      <c r="E99" s="81"/>
      <c r="F99" s="66"/>
      <c r="G99" s="26"/>
      <c r="H99" s="25"/>
      <c r="I99" s="26"/>
      <c r="J99" s="25"/>
      <c r="K99" s="27"/>
      <c r="L99" s="51"/>
      <c r="M99" s="27"/>
      <c r="N99" s="25"/>
      <c r="O99" s="26"/>
      <c r="P99" s="104"/>
      <c r="Q99" s="105"/>
      <c r="R99" s="25"/>
      <c r="S99" s="26"/>
      <c r="T99" s="56"/>
      <c r="U99" s="26"/>
      <c r="V99" s="159"/>
      <c r="W99" s="159"/>
      <c r="X99" s="56"/>
      <c r="Y99" s="26"/>
      <c r="Z99" s="25"/>
      <c r="AA99" s="26"/>
      <c r="AB99" s="4">
        <f t="shared" si="8"/>
        <v>0</v>
      </c>
      <c r="AC99" s="3">
        <f t="shared" ref="AC99:AC106" si="9">G99+I99+K99+M99+O99+Q99+S99+AA99+U99+W99+Y99</f>
        <v>0</v>
      </c>
      <c r="AD99" s="23">
        <f t="shared" si="7"/>
        <v>97</v>
      </c>
    </row>
    <row r="100" spans="1:30" ht="16.5">
      <c r="A100" s="81"/>
      <c r="B100" s="82"/>
      <c r="C100" s="81"/>
      <c r="D100" s="81"/>
      <c r="E100" s="81"/>
      <c r="F100" s="66"/>
      <c r="G100" s="26"/>
      <c r="H100" s="25"/>
      <c r="I100" s="26"/>
      <c r="J100" s="25"/>
      <c r="K100" s="27"/>
      <c r="L100" s="51"/>
      <c r="M100" s="27"/>
      <c r="N100" s="25"/>
      <c r="O100" s="26"/>
      <c r="P100" s="104"/>
      <c r="Q100" s="105"/>
      <c r="R100" s="25"/>
      <c r="S100" s="26"/>
      <c r="T100" s="56"/>
      <c r="U100" s="26"/>
      <c r="V100" s="159"/>
      <c r="W100" s="159"/>
      <c r="X100" s="56"/>
      <c r="Y100" s="26"/>
      <c r="Z100" s="25"/>
      <c r="AA100" s="26"/>
      <c r="AB100" s="4">
        <f t="shared" si="8"/>
        <v>0</v>
      </c>
      <c r="AC100" s="3">
        <f t="shared" si="9"/>
        <v>0</v>
      </c>
      <c r="AD100" s="23">
        <f t="shared" ref="AD100:AD106" si="10">AD99+1</f>
        <v>98</v>
      </c>
    </row>
    <row r="101" spans="1:30" ht="16.5">
      <c r="A101" s="81"/>
      <c r="B101" s="82"/>
      <c r="C101" s="81"/>
      <c r="D101" s="81"/>
      <c r="E101" s="81"/>
      <c r="F101" s="66"/>
      <c r="G101" s="26"/>
      <c r="H101" s="25"/>
      <c r="I101" s="26"/>
      <c r="J101" s="25"/>
      <c r="K101" s="27"/>
      <c r="L101" s="51"/>
      <c r="M101" s="27"/>
      <c r="N101" s="25"/>
      <c r="O101" s="26"/>
      <c r="P101" s="104"/>
      <c r="Q101" s="105"/>
      <c r="R101" s="25"/>
      <c r="S101" s="26"/>
      <c r="T101" s="56"/>
      <c r="U101" s="26"/>
      <c r="V101" s="159"/>
      <c r="W101" s="159"/>
      <c r="X101" s="56"/>
      <c r="Y101" s="26"/>
      <c r="Z101" s="25"/>
      <c r="AA101" s="26"/>
      <c r="AB101" s="4">
        <f t="shared" si="8"/>
        <v>0</v>
      </c>
      <c r="AC101" s="3">
        <f t="shared" si="9"/>
        <v>0</v>
      </c>
      <c r="AD101" s="23">
        <f t="shared" si="10"/>
        <v>99</v>
      </c>
    </row>
    <row r="102" spans="1:30" ht="16.5">
      <c r="A102" s="81"/>
      <c r="B102" s="82"/>
      <c r="C102" s="81"/>
      <c r="D102" s="81"/>
      <c r="E102" s="81"/>
      <c r="F102" s="66"/>
      <c r="G102" s="26"/>
      <c r="H102" s="25"/>
      <c r="I102" s="26"/>
      <c r="J102" s="25"/>
      <c r="K102" s="27"/>
      <c r="L102" s="51"/>
      <c r="M102" s="27"/>
      <c r="N102" s="25"/>
      <c r="O102" s="26"/>
      <c r="P102" s="104"/>
      <c r="Q102" s="105"/>
      <c r="R102" s="25"/>
      <c r="S102" s="26"/>
      <c r="T102" s="56"/>
      <c r="U102" s="26"/>
      <c r="V102" s="159"/>
      <c r="W102" s="159"/>
      <c r="X102" s="56"/>
      <c r="Y102" s="26"/>
      <c r="Z102" s="25"/>
      <c r="AA102" s="26"/>
      <c r="AB102" s="4">
        <f t="shared" si="8"/>
        <v>0</v>
      </c>
      <c r="AC102" s="3">
        <f t="shared" si="9"/>
        <v>0</v>
      </c>
      <c r="AD102" s="23">
        <f t="shared" si="10"/>
        <v>100</v>
      </c>
    </row>
    <row r="103" spans="1:30" ht="16.5">
      <c r="A103" s="81"/>
      <c r="B103" s="82"/>
      <c r="C103" s="81"/>
      <c r="D103" s="81"/>
      <c r="E103" s="81"/>
      <c r="F103" s="66"/>
      <c r="G103" s="26"/>
      <c r="H103" s="25"/>
      <c r="I103" s="26"/>
      <c r="J103" s="25"/>
      <c r="K103" s="27"/>
      <c r="L103" s="51"/>
      <c r="M103" s="27"/>
      <c r="N103" s="25"/>
      <c r="O103" s="26"/>
      <c r="P103" s="104"/>
      <c r="Q103" s="105"/>
      <c r="R103" s="25"/>
      <c r="S103" s="26"/>
      <c r="T103" s="56"/>
      <c r="U103" s="26"/>
      <c r="V103" s="159"/>
      <c r="W103" s="159"/>
      <c r="X103" s="56"/>
      <c r="Y103" s="26"/>
      <c r="Z103" s="25"/>
      <c r="AA103" s="26"/>
      <c r="AB103" s="4">
        <f t="shared" si="8"/>
        <v>0</v>
      </c>
      <c r="AC103" s="3">
        <f t="shared" si="9"/>
        <v>0</v>
      </c>
      <c r="AD103" s="23">
        <f t="shared" si="10"/>
        <v>101</v>
      </c>
    </row>
    <row r="104" spans="1:30" ht="16.5">
      <c r="A104" s="81"/>
      <c r="B104" s="82"/>
      <c r="C104" s="81"/>
      <c r="D104" s="81"/>
      <c r="E104" s="81"/>
      <c r="F104" s="66"/>
      <c r="G104" s="26"/>
      <c r="H104" s="25"/>
      <c r="I104" s="26"/>
      <c r="J104" s="25"/>
      <c r="K104" s="27"/>
      <c r="L104" s="51"/>
      <c r="M104" s="27"/>
      <c r="N104" s="25"/>
      <c r="O104" s="26"/>
      <c r="P104" s="104"/>
      <c r="Q104" s="105"/>
      <c r="R104" s="25"/>
      <c r="S104" s="26"/>
      <c r="T104" s="56"/>
      <c r="U104" s="26"/>
      <c r="V104" s="159"/>
      <c r="W104" s="159"/>
      <c r="X104" s="56"/>
      <c r="Y104" s="26"/>
      <c r="Z104" s="25"/>
      <c r="AA104" s="26"/>
      <c r="AB104" s="4">
        <f t="shared" si="8"/>
        <v>0</v>
      </c>
      <c r="AC104" s="3">
        <f t="shared" si="9"/>
        <v>0</v>
      </c>
      <c r="AD104" s="23">
        <f t="shared" si="10"/>
        <v>102</v>
      </c>
    </row>
    <row r="105" spans="1:30" ht="16.5">
      <c r="A105" s="81"/>
      <c r="B105" s="82"/>
      <c r="C105" s="81"/>
      <c r="D105" s="81"/>
      <c r="E105" s="81"/>
      <c r="F105" s="66"/>
      <c r="G105" s="26"/>
      <c r="H105" s="25"/>
      <c r="I105" s="26"/>
      <c r="J105" s="25"/>
      <c r="K105" s="27"/>
      <c r="L105" s="51"/>
      <c r="M105" s="27"/>
      <c r="N105" s="25"/>
      <c r="O105" s="26"/>
      <c r="P105" s="104"/>
      <c r="Q105" s="105"/>
      <c r="R105" s="25"/>
      <c r="S105" s="26"/>
      <c r="T105" s="56"/>
      <c r="U105" s="26"/>
      <c r="V105" s="159"/>
      <c r="W105" s="159"/>
      <c r="X105" s="56"/>
      <c r="Y105" s="26"/>
      <c r="Z105" s="25"/>
      <c r="AA105" s="26"/>
      <c r="AB105" s="4">
        <f t="shared" si="8"/>
        <v>0</v>
      </c>
      <c r="AC105" s="3">
        <f t="shared" si="9"/>
        <v>0</v>
      </c>
      <c r="AD105" s="23">
        <f t="shared" si="10"/>
        <v>103</v>
      </c>
    </row>
    <row r="106" spans="1:30" ht="16.5">
      <c r="A106" s="81"/>
      <c r="B106" s="82"/>
      <c r="C106" s="81"/>
      <c r="D106" s="81"/>
      <c r="E106" s="81"/>
      <c r="F106" s="66"/>
      <c r="G106" s="26"/>
      <c r="H106" s="25"/>
      <c r="I106" s="26"/>
      <c r="J106" s="25"/>
      <c r="K106" s="27"/>
      <c r="L106" s="51"/>
      <c r="M106" s="27"/>
      <c r="N106" s="25"/>
      <c r="O106" s="26"/>
      <c r="P106" s="104"/>
      <c r="Q106" s="105"/>
      <c r="R106" s="25"/>
      <c r="S106" s="26"/>
      <c r="T106" s="56"/>
      <c r="U106" s="26"/>
      <c r="V106" s="159"/>
      <c r="W106" s="159"/>
      <c r="X106" s="56"/>
      <c r="Y106" s="26"/>
      <c r="Z106" s="25"/>
      <c r="AA106" s="26"/>
      <c r="AB106" s="4">
        <f t="shared" si="8"/>
        <v>0</v>
      </c>
      <c r="AC106" s="3">
        <f t="shared" si="9"/>
        <v>0</v>
      </c>
      <c r="AD106" s="23">
        <f t="shared" si="10"/>
        <v>104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16:E32 C3:E8 A33:C33 C34:C106 E34:E106 D34 D37:D106">
    <cfRule type="expression" dxfId="169" priority="87" stopIfTrue="1">
      <formula>$I3="F"</formula>
    </cfRule>
    <cfRule type="expression" dxfId="168" priority="88" stopIfTrue="1">
      <formula>$I3="M"</formula>
    </cfRule>
  </conditionalFormatting>
  <conditionalFormatting sqref="C16:E32 C3:E8 A33:C33 C34:C106 E34:E106 D34 D37:D106">
    <cfRule type="expression" dxfId="167" priority="63" stopIfTrue="1">
      <formula>$J3="F"</formula>
    </cfRule>
    <cfRule type="expression" dxfId="166" priority="64" stopIfTrue="1">
      <formula>$J3="M"</formula>
    </cfRule>
  </conditionalFormatting>
  <conditionalFormatting sqref="E33">
    <cfRule type="expression" dxfId="165" priority="3" stopIfTrue="1">
      <formula>$I33="F"</formula>
    </cfRule>
    <cfRule type="expression" dxfId="164" priority="4" stopIfTrue="1">
      <formula>$I33="M"</formula>
    </cfRule>
  </conditionalFormatting>
  <conditionalFormatting sqref="E33">
    <cfRule type="expression" dxfId="163" priority="1" stopIfTrue="1">
      <formula>$J33="F"</formula>
    </cfRule>
    <cfRule type="expression" dxfId="162" priority="2" stopIfTrue="1">
      <formula>$J33="M"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74"/>
  <sheetViews>
    <sheetView topLeftCell="B1" zoomScale="90" zoomScaleNormal="90" workbookViewId="0">
      <pane ySplit="2" topLeftCell="A3" activePane="bottomLeft" state="frozen"/>
      <selection pane="bottomLeft" activeCell="AA10" sqref="AA10"/>
    </sheetView>
  </sheetViews>
  <sheetFormatPr baseColWidth="10" defaultRowHeight="15"/>
  <cols>
    <col min="1" max="1" width="25.42578125" bestFit="1" customWidth="1"/>
    <col min="2" max="3" width="14" bestFit="1" customWidth="1"/>
    <col min="4" max="4" width="10.85546875" bestFit="1" customWidth="1"/>
    <col min="5" max="5" width="32.140625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bestFit="1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546</v>
      </c>
      <c r="C1" s="190" t="s">
        <v>219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220</v>
      </c>
    </row>
    <row r="2" spans="1:31" ht="33">
      <c r="A2" s="64" t="s">
        <v>226</v>
      </c>
      <c r="B2" s="64" t="s">
        <v>227</v>
      </c>
      <c r="C2" s="36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" t="s">
        <v>153</v>
      </c>
      <c r="L2" s="50" t="s">
        <v>8</v>
      </c>
      <c r="M2" s="3" t="s">
        <v>153</v>
      </c>
      <c r="N2" s="2" t="s">
        <v>8</v>
      </c>
      <c r="O2" s="3" t="s">
        <v>153</v>
      </c>
      <c r="P2" s="102" t="s">
        <v>8</v>
      </c>
      <c r="Q2" s="103" t="s">
        <v>153</v>
      </c>
      <c r="R2" s="2" t="s">
        <v>8</v>
      </c>
      <c r="S2" s="3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3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6.5">
      <c r="A3" s="62" t="s">
        <v>621</v>
      </c>
      <c r="B3" s="65">
        <v>37699</v>
      </c>
      <c r="C3" s="62" t="s">
        <v>59</v>
      </c>
      <c r="D3" s="62" t="s">
        <v>107</v>
      </c>
      <c r="E3" s="62" t="s">
        <v>449</v>
      </c>
      <c r="F3" s="66">
        <v>5</v>
      </c>
      <c r="G3" s="69">
        <v>50</v>
      </c>
      <c r="H3" s="25">
        <v>7</v>
      </c>
      <c r="I3" s="143">
        <v>46</v>
      </c>
      <c r="J3" s="25">
        <v>1</v>
      </c>
      <c r="K3" s="27">
        <v>100</v>
      </c>
      <c r="L3" s="51">
        <v>1</v>
      </c>
      <c r="M3" s="27">
        <v>100</v>
      </c>
      <c r="N3" s="25">
        <v>1</v>
      </c>
      <c r="O3" s="26">
        <v>100</v>
      </c>
      <c r="P3" s="104"/>
      <c r="Q3" s="105"/>
      <c r="R3" s="25">
        <v>6</v>
      </c>
      <c r="S3" s="26">
        <v>46</v>
      </c>
      <c r="T3" s="56">
        <v>1</v>
      </c>
      <c r="U3" s="26">
        <v>100</v>
      </c>
      <c r="V3" s="159"/>
      <c r="W3" s="159"/>
      <c r="X3" s="56">
        <v>1</v>
      </c>
      <c r="Y3" s="26">
        <v>100</v>
      </c>
      <c r="Z3" s="25"/>
      <c r="AA3" s="26"/>
      <c r="AB3" s="4">
        <f>G3+K3+M3+O3+Q3+S3+AA3+U3+W3+Y3+I3-I3</f>
        <v>596</v>
      </c>
      <c r="AC3" s="3">
        <f t="shared" ref="AC3:AC34" si="0">G3+I3+K3+M3+O3+Q3+S3+AA3+U3+W3+Y3</f>
        <v>642</v>
      </c>
      <c r="AD3" s="23">
        <v>1</v>
      </c>
      <c r="AE3" s="138">
        <v>8</v>
      </c>
    </row>
    <row r="4" spans="1:31" ht="16.5">
      <c r="A4" s="62" t="s">
        <v>531</v>
      </c>
      <c r="B4" s="65">
        <v>38016</v>
      </c>
      <c r="C4" s="62" t="s">
        <v>115</v>
      </c>
      <c r="D4" s="62" t="s">
        <v>64</v>
      </c>
      <c r="E4" s="62" t="s">
        <v>449</v>
      </c>
      <c r="F4" s="66">
        <v>1</v>
      </c>
      <c r="G4" s="69">
        <v>100</v>
      </c>
      <c r="H4" s="25">
        <v>1</v>
      </c>
      <c r="I4" s="26">
        <v>100</v>
      </c>
      <c r="J4" s="25">
        <v>3</v>
      </c>
      <c r="K4" s="27">
        <v>65</v>
      </c>
      <c r="L4" s="51">
        <v>2</v>
      </c>
      <c r="M4" s="27">
        <v>80</v>
      </c>
      <c r="N4" s="25">
        <v>4</v>
      </c>
      <c r="O4" s="26">
        <v>55</v>
      </c>
      <c r="P4" s="104"/>
      <c r="Q4" s="105"/>
      <c r="R4" s="25"/>
      <c r="S4" s="26"/>
      <c r="T4" s="56">
        <v>4</v>
      </c>
      <c r="U4" s="26">
        <v>55</v>
      </c>
      <c r="V4" s="159"/>
      <c r="W4" s="159"/>
      <c r="X4" s="56">
        <v>7</v>
      </c>
      <c r="Y4" s="26">
        <v>44</v>
      </c>
      <c r="Z4" s="25"/>
      <c r="AA4" s="26"/>
      <c r="AB4" s="4">
        <f>G4+K4+M4+O4+Q4+S4+AA4+U4+W4+Y4+I4</f>
        <v>499</v>
      </c>
      <c r="AC4" s="3">
        <f t="shared" si="0"/>
        <v>499</v>
      </c>
      <c r="AD4" s="23">
        <f t="shared" ref="AD4:AD35" si="1">AD3+1</f>
        <v>2</v>
      </c>
      <c r="AE4" s="138">
        <v>7</v>
      </c>
    </row>
    <row r="5" spans="1:31" ht="16.5">
      <c r="A5" s="62" t="s">
        <v>530</v>
      </c>
      <c r="B5" s="65">
        <v>38186</v>
      </c>
      <c r="C5" s="62" t="s">
        <v>59</v>
      </c>
      <c r="D5" s="62" t="s">
        <v>50</v>
      </c>
      <c r="E5" s="62" t="s">
        <v>449</v>
      </c>
      <c r="F5" s="66">
        <v>1</v>
      </c>
      <c r="G5" s="69">
        <v>100</v>
      </c>
      <c r="H5" s="25">
        <v>2</v>
      </c>
      <c r="I5" s="26">
        <v>80</v>
      </c>
      <c r="J5" s="25">
        <v>2</v>
      </c>
      <c r="K5" s="27">
        <v>80</v>
      </c>
      <c r="L5" s="51">
        <v>2</v>
      </c>
      <c r="M5" s="27">
        <v>80</v>
      </c>
      <c r="N5" s="25">
        <v>6</v>
      </c>
      <c r="O5" s="26">
        <v>46</v>
      </c>
      <c r="P5" s="104"/>
      <c r="Q5" s="105"/>
      <c r="R5" s="25">
        <v>10</v>
      </c>
      <c r="S5" s="26">
        <v>38</v>
      </c>
      <c r="T5" s="56">
        <v>22</v>
      </c>
      <c r="U5" s="143">
        <v>25</v>
      </c>
      <c r="V5" s="159"/>
      <c r="W5" s="159"/>
      <c r="X5" s="56">
        <v>4</v>
      </c>
      <c r="Y5" s="26">
        <v>55</v>
      </c>
      <c r="Z5" s="25"/>
      <c r="AA5" s="26"/>
      <c r="AB5" s="4">
        <f>G5+K5+M5+O5+Q5+S5+AA5+U5+W5+Y5+I5-U5</f>
        <v>479</v>
      </c>
      <c r="AC5" s="3">
        <f t="shared" si="0"/>
        <v>504</v>
      </c>
      <c r="AD5" s="23">
        <f t="shared" si="1"/>
        <v>3</v>
      </c>
      <c r="AE5" s="138">
        <v>8</v>
      </c>
    </row>
    <row r="6" spans="1:31" ht="16.5">
      <c r="A6" s="62" t="s">
        <v>532</v>
      </c>
      <c r="B6" s="65">
        <v>38014</v>
      </c>
      <c r="C6" s="62" t="s">
        <v>40</v>
      </c>
      <c r="D6" s="62" t="s">
        <v>496</v>
      </c>
      <c r="E6" s="62" t="s">
        <v>443</v>
      </c>
      <c r="F6" s="66">
        <v>2</v>
      </c>
      <c r="G6" s="69">
        <v>80</v>
      </c>
      <c r="H6" s="25">
        <v>3</v>
      </c>
      <c r="I6" s="26">
        <v>65</v>
      </c>
      <c r="J6" s="25">
        <v>5</v>
      </c>
      <c r="K6" s="27">
        <v>50</v>
      </c>
      <c r="L6" s="51">
        <v>4</v>
      </c>
      <c r="M6" s="27">
        <v>55</v>
      </c>
      <c r="N6" s="25">
        <v>3</v>
      </c>
      <c r="O6" s="26">
        <v>65</v>
      </c>
      <c r="P6" s="104"/>
      <c r="Q6" s="105"/>
      <c r="R6" s="25">
        <v>1</v>
      </c>
      <c r="S6" s="26">
        <v>100</v>
      </c>
      <c r="T6" s="56">
        <v>10</v>
      </c>
      <c r="U6" s="143">
        <v>40</v>
      </c>
      <c r="V6" s="159"/>
      <c r="W6" s="159"/>
      <c r="X6" s="56">
        <v>5</v>
      </c>
      <c r="Y6" s="26">
        <v>50</v>
      </c>
      <c r="Z6" s="25"/>
      <c r="AA6" s="26"/>
      <c r="AB6" s="4">
        <f>G6+K6+M6+O6+Q6+S6+AA6+U6+W6+Y6+I6-U6</f>
        <v>465</v>
      </c>
      <c r="AC6" s="3">
        <f t="shared" si="0"/>
        <v>505</v>
      </c>
      <c r="AD6" s="23">
        <f t="shared" si="1"/>
        <v>4</v>
      </c>
      <c r="AE6" s="138">
        <v>8</v>
      </c>
    </row>
    <row r="7" spans="1:31" ht="16.5">
      <c r="A7" s="62" t="s">
        <v>615</v>
      </c>
      <c r="B7" s="65">
        <v>37739</v>
      </c>
      <c r="C7" s="62" t="s">
        <v>36</v>
      </c>
      <c r="D7" s="62" t="s">
        <v>52</v>
      </c>
      <c r="E7" s="62" t="s">
        <v>589</v>
      </c>
      <c r="F7" s="66">
        <v>2</v>
      </c>
      <c r="G7" s="69">
        <v>80</v>
      </c>
      <c r="H7" s="25">
        <v>8</v>
      </c>
      <c r="I7" s="26">
        <v>44</v>
      </c>
      <c r="J7" s="25"/>
      <c r="K7" s="27"/>
      <c r="L7" s="51"/>
      <c r="M7" s="27"/>
      <c r="N7" s="25">
        <v>8</v>
      </c>
      <c r="O7" s="26">
        <v>42</v>
      </c>
      <c r="P7" s="104"/>
      <c r="Q7" s="105"/>
      <c r="R7" s="25">
        <v>2</v>
      </c>
      <c r="S7" s="26">
        <v>80</v>
      </c>
      <c r="T7" s="56">
        <v>2</v>
      </c>
      <c r="U7" s="26">
        <v>80</v>
      </c>
      <c r="V7" s="159"/>
      <c r="W7" s="159"/>
      <c r="X7" s="56">
        <v>2</v>
      </c>
      <c r="Y7" s="26">
        <v>80</v>
      </c>
      <c r="Z7" s="25"/>
      <c r="AA7" s="26"/>
      <c r="AB7" s="4">
        <f>G7+K7+M7+O7+Q7+S7+AA7+U7+W7+Y7+I7</f>
        <v>406</v>
      </c>
      <c r="AC7" s="3">
        <f t="shared" si="0"/>
        <v>406</v>
      </c>
      <c r="AD7" s="23">
        <f t="shared" si="1"/>
        <v>5</v>
      </c>
      <c r="AE7">
        <v>6</v>
      </c>
    </row>
    <row r="8" spans="1:31" ht="16.5">
      <c r="A8" s="62" t="s">
        <v>978</v>
      </c>
      <c r="B8" s="79">
        <v>37875</v>
      </c>
      <c r="C8" s="62" t="s">
        <v>979</v>
      </c>
      <c r="D8" s="62" t="s">
        <v>980</v>
      </c>
      <c r="E8" s="62" t="s">
        <v>26</v>
      </c>
      <c r="F8" s="66"/>
      <c r="G8" s="69"/>
      <c r="H8" s="25">
        <v>4</v>
      </c>
      <c r="I8" s="26">
        <v>65</v>
      </c>
      <c r="J8" s="25">
        <v>10</v>
      </c>
      <c r="K8" s="27">
        <v>38</v>
      </c>
      <c r="L8" s="51">
        <v>3</v>
      </c>
      <c r="M8" s="27">
        <v>65</v>
      </c>
      <c r="N8" s="25">
        <v>2</v>
      </c>
      <c r="O8" s="26">
        <v>80</v>
      </c>
      <c r="P8" s="104"/>
      <c r="Q8" s="105"/>
      <c r="R8" s="25"/>
      <c r="S8" s="26"/>
      <c r="T8" s="56">
        <v>3</v>
      </c>
      <c r="U8" s="26">
        <v>65</v>
      </c>
      <c r="V8" s="159"/>
      <c r="W8" s="159"/>
      <c r="X8" s="56">
        <v>3</v>
      </c>
      <c r="Y8" s="26">
        <v>65</v>
      </c>
      <c r="Z8" s="25"/>
      <c r="AA8" s="26"/>
      <c r="AB8" s="4">
        <f>G8+K8+M8+O8+Q8+S8+AA8+U8+W8+Y8+I8</f>
        <v>378</v>
      </c>
      <c r="AC8" s="3">
        <f t="shared" si="0"/>
        <v>378</v>
      </c>
      <c r="AD8" s="23">
        <f t="shared" si="1"/>
        <v>6</v>
      </c>
      <c r="AE8">
        <v>6</v>
      </c>
    </row>
    <row r="9" spans="1:31" ht="16.5">
      <c r="A9" s="62" t="s">
        <v>626</v>
      </c>
      <c r="B9" s="65">
        <v>37743</v>
      </c>
      <c r="C9" s="62" t="s">
        <v>1412</v>
      </c>
      <c r="D9" s="62" t="s">
        <v>596</v>
      </c>
      <c r="E9" s="62" t="s">
        <v>449</v>
      </c>
      <c r="F9" s="66">
        <v>7</v>
      </c>
      <c r="G9" s="69">
        <v>44</v>
      </c>
      <c r="H9" s="25">
        <v>10</v>
      </c>
      <c r="I9" s="26">
        <v>40</v>
      </c>
      <c r="J9" s="25">
        <v>9</v>
      </c>
      <c r="K9" s="27">
        <v>40</v>
      </c>
      <c r="L9" s="51">
        <v>1</v>
      </c>
      <c r="M9" s="27">
        <v>100</v>
      </c>
      <c r="N9" s="25">
        <v>7</v>
      </c>
      <c r="O9" s="26">
        <v>44</v>
      </c>
      <c r="P9" s="104"/>
      <c r="Q9" s="105"/>
      <c r="R9" s="25">
        <v>7</v>
      </c>
      <c r="S9" s="26">
        <v>44</v>
      </c>
      <c r="T9" s="56">
        <v>24</v>
      </c>
      <c r="U9" s="143">
        <v>23</v>
      </c>
      <c r="V9" s="159"/>
      <c r="W9" s="159"/>
      <c r="X9" s="56">
        <v>10</v>
      </c>
      <c r="Y9" s="26">
        <v>38</v>
      </c>
      <c r="Z9" s="25"/>
      <c r="AA9" s="26"/>
      <c r="AB9" s="4">
        <f>G9+K9+M9+O9+Q9+S9+AA9+U9+W9+Y9+I9-U9</f>
        <v>350</v>
      </c>
      <c r="AC9" s="3">
        <f t="shared" si="0"/>
        <v>373</v>
      </c>
      <c r="AD9" s="23">
        <f t="shared" si="1"/>
        <v>7</v>
      </c>
      <c r="AE9" s="138">
        <v>8</v>
      </c>
    </row>
    <row r="10" spans="1:31" ht="16.5">
      <c r="A10" s="62" t="s">
        <v>533</v>
      </c>
      <c r="B10" s="65">
        <v>37999</v>
      </c>
      <c r="C10" s="62" t="s">
        <v>61</v>
      </c>
      <c r="D10" s="62" t="s">
        <v>62</v>
      </c>
      <c r="E10" s="62" t="s">
        <v>443</v>
      </c>
      <c r="F10" s="66">
        <v>2</v>
      </c>
      <c r="G10" s="69">
        <v>80</v>
      </c>
      <c r="H10" s="25"/>
      <c r="I10" s="26"/>
      <c r="J10" s="25">
        <v>6</v>
      </c>
      <c r="K10" s="27">
        <v>46</v>
      </c>
      <c r="L10" s="51">
        <v>4</v>
      </c>
      <c r="M10" s="27">
        <v>55</v>
      </c>
      <c r="N10" s="25">
        <v>16</v>
      </c>
      <c r="O10" s="26">
        <v>28</v>
      </c>
      <c r="P10" s="104"/>
      <c r="Q10" s="105"/>
      <c r="R10" s="25">
        <v>9</v>
      </c>
      <c r="S10" s="26">
        <v>40</v>
      </c>
      <c r="T10" s="56">
        <v>11</v>
      </c>
      <c r="U10" s="26">
        <v>38</v>
      </c>
      <c r="V10" s="159"/>
      <c r="W10" s="159"/>
      <c r="X10" s="56">
        <v>13</v>
      </c>
      <c r="Y10" s="26">
        <v>32</v>
      </c>
      <c r="Z10" s="25"/>
      <c r="AA10" s="26"/>
      <c r="AB10" s="4">
        <f>G10+K10+M10+O10+Q10+S10+AA10+U10+W10+Y10+I10</f>
        <v>319</v>
      </c>
      <c r="AC10" s="3">
        <f t="shared" si="0"/>
        <v>319</v>
      </c>
      <c r="AD10" s="23">
        <f t="shared" si="1"/>
        <v>8</v>
      </c>
      <c r="AE10" s="138">
        <v>7</v>
      </c>
    </row>
    <row r="11" spans="1:31" ht="16.5">
      <c r="A11" s="62" t="s">
        <v>536</v>
      </c>
      <c r="B11" s="65">
        <v>38160</v>
      </c>
      <c r="C11" s="62" t="s">
        <v>45</v>
      </c>
      <c r="D11" s="62" t="s">
        <v>111</v>
      </c>
      <c r="E11" s="62" t="s">
        <v>494</v>
      </c>
      <c r="F11" s="66">
        <v>5</v>
      </c>
      <c r="G11" s="69">
        <v>50</v>
      </c>
      <c r="H11" s="25">
        <v>5</v>
      </c>
      <c r="I11" s="26">
        <v>55</v>
      </c>
      <c r="J11" s="25">
        <v>7</v>
      </c>
      <c r="K11" s="27">
        <v>44</v>
      </c>
      <c r="L11" s="51">
        <v>6</v>
      </c>
      <c r="M11" s="27">
        <v>46</v>
      </c>
      <c r="N11" s="25">
        <v>10</v>
      </c>
      <c r="O11" s="26">
        <v>38</v>
      </c>
      <c r="P11" s="104"/>
      <c r="Q11" s="105"/>
      <c r="R11" s="25"/>
      <c r="S11" s="26"/>
      <c r="T11" s="56">
        <v>7</v>
      </c>
      <c r="U11" s="26">
        <v>46</v>
      </c>
      <c r="V11" s="159"/>
      <c r="W11" s="159"/>
      <c r="X11" s="56">
        <v>16</v>
      </c>
      <c r="Y11" s="26">
        <v>28</v>
      </c>
      <c r="Z11" s="25"/>
      <c r="AA11" s="26"/>
      <c r="AB11" s="4">
        <f>G11+K11+M11+O11+Q11+S11+AA11+U11+W11+Y11+I11</f>
        <v>307</v>
      </c>
      <c r="AC11" s="3">
        <f t="shared" si="0"/>
        <v>307</v>
      </c>
      <c r="AD11" s="23">
        <f t="shared" si="1"/>
        <v>9</v>
      </c>
      <c r="AE11" s="138">
        <v>7</v>
      </c>
    </row>
    <row r="12" spans="1:31" ht="16.5">
      <c r="A12" s="62" t="s">
        <v>1057</v>
      </c>
      <c r="B12" s="87">
        <v>38101</v>
      </c>
      <c r="C12" s="62" t="s">
        <v>1058</v>
      </c>
      <c r="D12" s="62" t="s">
        <v>947</v>
      </c>
      <c r="E12" s="62" t="s">
        <v>1342</v>
      </c>
      <c r="F12" s="66"/>
      <c r="G12" s="69"/>
      <c r="H12" s="25">
        <v>9</v>
      </c>
      <c r="I12" s="26">
        <v>42</v>
      </c>
      <c r="J12" s="25">
        <v>8</v>
      </c>
      <c r="K12" s="27">
        <v>42</v>
      </c>
      <c r="L12" s="51">
        <v>11</v>
      </c>
      <c r="M12" s="27">
        <v>36</v>
      </c>
      <c r="N12" s="25">
        <v>11</v>
      </c>
      <c r="O12" s="26">
        <v>36</v>
      </c>
      <c r="P12" s="104"/>
      <c r="Q12" s="105"/>
      <c r="R12" s="25">
        <v>4</v>
      </c>
      <c r="S12" s="26">
        <v>55</v>
      </c>
      <c r="T12" s="56">
        <v>6</v>
      </c>
      <c r="U12" s="26">
        <v>50</v>
      </c>
      <c r="V12" s="159"/>
      <c r="W12" s="159"/>
      <c r="X12" s="56">
        <v>8</v>
      </c>
      <c r="Y12" s="26">
        <v>42</v>
      </c>
      <c r="Z12" s="25"/>
      <c r="AA12" s="26"/>
      <c r="AB12" s="4">
        <f>G12+K12+M12+O12+Q12+S12+AA12+U12+W12+Y12+I12</f>
        <v>303</v>
      </c>
      <c r="AC12" s="3">
        <f t="shared" si="0"/>
        <v>303</v>
      </c>
      <c r="AD12" s="23">
        <f t="shared" si="1"/>
        <v>10</v>
      </c>
      <c r="AE12" s="138">
        <v>7</v>
      </c>
    </row>
    <row r="13" spans="1:31" ht="16.5">
      <c r="A13" s="62" t="s">
        <v>537</v>
      </c>
      <c r="B13" s="65">
        <v>38135</v>
      </c>
      <c r="C13" s="62" t="s">
        <v>24</v>
      </c>
      <c r="D13" s="62" t="s">
        <v>114</v>
      </c>
      <c r="E13" s="62" t="s">
        <v>241</v>
      </c>
      <c r="F13" s="66">
        <v>6</v>
      </c>
      <c r="G13" s="69">
        <v>46</v>
      </c>
      <c r="H13" s="25">
        <v>13</v>
      </c>
      <c r="I13" s="143">
        <v>36</v>
      </c>
      <c r="J13" s="25">
        <v>11</v>
      </c>
      <c r="K13" s="27">
        <v>36</v>
      </c>
      <c r="L13" s="51">
        <v>10</v>
      </c>
      <c r="M13" s="27">
        <v>38</v>
      </c>
      <c r="N13" s="25">
        <v>15</v>
      </c>
      <c r="O13" s="26">
        <v>29</v>
      </c>
      <c r="P13" s="104"/>
      <c r="Q13" s="105"/>
      <c r="R13" s="25">
        <v>5</v>
      </c>
      <c r="S13" s="26">
        <v>50</v>
      </c>
      <c r="T13" s="56">
        <v>8</v>
      </c>
      <c r="U13" s="26">
        <v>44</v>
      </c>
      <c r="V13" s="159"/>
      <c r="W13" s="159"/>
      <c r="X13" s="56">
        <v>6</v>
      </c>
      <c r="Y13" s="26">
        <v>46</v>
      </c>
      <c r="Z13" s="25"/>
      <c r="AA13" s="26"/>
      <c r="AB13" s="4">
        <f>G13+K13+M13+O13+Q13+S13+AA13+U13+W13+Y13+I13-I13</f>
        <v>289</v>
      </c>
      <c r="AC13" s="3">
        <f t="shared" si="0"/>
        <v>325</v>
      </c>
      <c r="AD13" s="23">
        <f t="shared" si="1"/>
        <v>11</v>
      </c>
      <c r="AE13" s="138">
        <v>8</v>
      </c>
    </row>
    <row r="14" spans="1:31" ht="16.5">
      <c r="A14" s="62" t="s">
        <v>624</v>
      </c>
      <c r="B14" s="65">
        <v>37845</v>
      </c>
      <c r="C14" s="62" t="s">
        <v>108</v>
      </c>
      <c r="D14" s="62" t="s">
        <v>593</v>
      </c>
      <c r="E14" s="62" t="s">
        <v>236</v>
      </c>
      <c r="F14" s="66">
        <v>6</v>
      </c>
      <c r="G14" s="69">
        <v>46</v>
      </c>
      <c r="H14" s="25">
        <v>11</v>
      </c>
      <c r="I14" s="26">
        <v>38</v>
      </c>
      <c r="J14" s="25">
        <v>4</v>
      </c>
      <c r="K14" s="27">
        <v>55</v>
      </c>
      <c r="L14" s="51">
        <v>9</v>
      </c>
      <c r="M14" s="27">
        <v>40</v>
      </c>
      <c r="N14" s="25">
        <v>5</v>
      </c>
      <c r="O14" s="26">
        <v>50</v>
      </c>
      <c r="P14" s="104"/>
      <c r="Q14" s="105"/>
      <c r="R14" s="25"/>
      <c r="S14" s="26"/>
      <c r="T14" s="56"/>
      <c r="U14" s="26"/>
      <c r="V14" s="159"/>
      <c r="W14" s="159"/>
      <c r="X14" s="56"/>
      <c r="Y14" s="26"/>
      <c r="Z14" s="25"/>
      <c r="AA14" s="26"/>
      <c r="AB14" s="4">
        <f t="shared" ref="AB14:AB45" si="2">G14+K14+M14+O14+Q14+S14+AA14+U14+W14+Y14+I14</f>
        <v>229</v>
      </c>
      <c r="AC14" s="3">
        <f t="shared" si="0"/>
        <v>229</v>
      </c>
      <c r="AD14" s="23">
        <f t="shared" si="1"/>
        <v>12</v>
      </c>
      <c r="AE14">
        <v>5</v>
      </c>
    </row>
    <row r="15" spans="1:31" ht="16.5">
      <c r="A15" s="62" t="s">
        <v>471</v>
      </c>
      <c r="B15" s="65">
        <v>38065</v>
      </c>
      <c r="C15" s="62" t="s">
        <v>118</v>
      </c>
      <c r="D15" s="62" t="s">
        <v>509</v>
      </c>
      <c r="E15" s="62" t="s">
        <v>241</v>
      </c>
      <c r="F15" s="66">
        <v>8</v>
      </c>
      <c r="G15" s="69">
        <v>42</v>
      </c>
      <c r="H15" s="25"/>
      <c r="I15" s="26"/>
      <c r="J15" s="25"/>
      <c r="K15" s="27"/>
      <c r="L15" s="51">
        <v>10</v>
      </c>
      <c r="M15" s="27">
        <v>38</v>
      </c>
      <c r="N15" s="25">
        <v>17</v>
      </c>
      <c r="O15" s="26">
        <v>27</v>
      </c>
      <c r="P15" s="104"/>
      <c r="Q15" s="105"/>
      <c r="R15" s="25">
        <v>8</v>
      </c>
      <c r="S15" s="26">
        <v>42</v>
      </c>
      <c r="T15" s="56">
        <v>20</v>
      </c>
      <c r="U15" s="26">
        <v>27</v>
      </c>
      <c r="V15" s="159"/>
      <c r="W15" s="159"/>
      <c r="X15" s="56">
        <v>12</v>
      </c>
      <c r="Y15" s="26">
        <v>34</v>
      </c>
      <c r="Z15" s="25"/>
      <c r="AA15" s="26"/>
      <c r="AB15" s="4">
        <f t="shared" si="2"/>
        <v>210</v>
      </c>
      <c r="AC15" s="3">
        <f t="shared" si="0"/>
        <v>210</v>
      </c>
      <c r="AD15" s="23">
        <f t="shared" si="1"/>
        <v>13</v>
      </c>
      <c r="AE15">
        <v>6</v>
      </c>
    </row>
    <row r="16" spans="1:31" ht="16.5">
      <c r="A16" s="62" t="s">
        <v>629</v>
      </c>
      <c r="B16" s="65">
        <v>37942</v>
      </c>
      <c r="C16" s="62" t="s">
        <v>601</v>
      </c>
      <c r="D16" s="62" t="s">
        <v>112</v>
      </c>
      <c r="E16" s="62" t="s">
        <v>241</v>
      </c>
      <c r="F16" s="66">
        <v>10</v>
      </c>
      <c r="G16" s="69">
        <v>38</v>
      </c>
      <c r="H16" s="25"/>
      <c r="I16" s="26"/>
      <c r="J16" s="25">
        <v>17</v>
      </c>
      <c r="K16" s="27">
        <v>27</v>
      </c>
      <c r="L16" s="51">
        <v>8</v>
      </c>
      <c r="M16" s="27">
        <v>42</v>
      </c>
      <c r="N16" s="25">
        <v>13</v>
      </c>
      <c r="O16" s="26">
        <v>32</v>
      </c>
      <c r="P16" s="104"/>
      <c r="Q16" s="105"/>
      <c r="R16" s="25">
        <v>11</v>
      </c>
      <c r="S16" s="26">
        <v>36</v>
      </c>
      <c r="T16" s="56"/>
      <c r="U16" s="26"/>
      <c r="V16" s="159"/>
      <c r="W16" s="159"/>
      <c r="X16" s="56">
        <v>20</v>
      </c>
      <c r="Y16" s="26">
        <v>24</v>
      </c>
      <c r="Z16" s="25"/>
      <c r="AA16" s="26"/>
      <c r="AB16" s="4">
        <f t="shared" si="2"/>
        <v>199</v>
      </c>
      <c r="AC16" s="3">
        <f t="shared" si="0"/>
        <v>199</v>
      </c>
      <c r="AD16" s="23">
        <f t="shared" si="1"/>
        <v>14</v>
      </c>
      <c r="AE16">
        <v>6</v>
      </c>
    </row>
    <row r="17" spans="1:31" ht="16.5">
      <c r="A17" s="62" t="s">
        <v>963</v>
      </c>
      <c r="B17" s="87">
        <v>38235</v>
      </c>
      <c r="C17" s="62" t="s">
        <v>964</v>
      </c>
      <c r="D17" s="62" t="s">
        <v>965</v>
      </c>
      <c r="E17" s="62" t="s">
        <v>26</v>
      </c>
      <c r="F17" s="66"/>
      <c r="G17" s="69"/>
      <c r="H17" s="25">
        <v>10</v>
      </c>
      <c r="I17" s="26">
        <v>42</v>
      </c>
      <c r="J17" s="25">
        <v>16</v>
      </c>
      <c r="K17" s="27">
        <v>28</v>
      </c>
      <c r="L17" s="51">
        <v>3</v>
      </c>
      <c r="M17" s="27">
        <v>65</v>
      </c>
      <c r="N17" s="25"/>
      <c r="O17" s="26"/>
      <c r="P17" s="104"/>
      <c r="Q17" s="105"/>
      <c r="R17" s="25"/>
      <c r="S17" s="26"/>
      <c r="T17" s="56">
        <v>12</v>
      </c>
      <c r="U17" s="26">
        <v>36</v>
      </c>
      <c r="V17" s="159"/>
      <c r="W17" s="159"/>
      <c r="X17" s="56">
        <v>17</v>
      </c>
      <c r="Y17" s="26">
        <v>27</v>
      </c>
      <c r="Z17" s="25"/>
      <c r="AA17" s="26"/>
      <c r="AB17" s="4">
        <f t="shared" si="2"/>
        <v>198</v>
      </c>
      <c r="AC17" s="3">
        <f t="shared" si="0"/>
        <v>198</v>
      </c>
      <c r="AD17" s="23">
        <f t="shared" si="1"/>
        <v>15</v>
      </c>
      <c r="AE17">
        <v>5</v>
      </c>
    </row>
    <row r="18" spans="1:31" ht="16.5">
      <c r="A18" s="62" t="s">
        <v>635</v>
      </c>
      <c r="B18" s="65">
        <v>37712</v>
      </c>
      <c r="C18" s="62" t="s">
        <v>110</v>
      </c>
      <c r="D18" s="62" t="s">
        <v>611</v>
      </c>
      <c r="E18" s="62" t="s">
        <v>236</v>
      </c>
      <c r="F18" s="66">
        <v>18</v>
      </c>
      <c r="G18" s="69">
        <v>25</v>
      </c>
      <c r="H18" s="25"/>
      <c r="I18" s="26"/>
      <c r="J18" s="25">
        <v>21</v>
      </c>
      <c r="K18" s="27">
        <v>23</v>
      </c>
      <c r="L18" s="51">
        <v>9</v>
      </c>
      <c r="M18" s="27">
        <v>40</v>
      </c>
      <c r="N18" s="25">
        <v>21</v>
      </c>
      <c r="O18" s="26">
        <v>23</v>
      </c>
      <c r="P18" s="104"/>
      <c r="Q18" s="105"/>
      <c r="R18" s="25">
        <v>12</v>
      </c>
      <c r="S18" s="26">
        <v>34</v>
      </c>
      <c r="T18" s="56">
        <v>28</v>
      </c>
      <c r="U18" s="26">
        <v>19</v>
      </c>
      <c r="V18" s="159"/>
      <c r="W18" s="159"/>
      <c r="X18" s="56">
        <v>22</v>
      </c>
      <c r="Y18" s="26">
        <v>22</v>
      </c>
      <c r="Z18" s="25"/>
      <c r="AA18" s="26"/>
      <c r="AB18" s="4">
        <f t="shared" si="2"/>
        <v>186</v>
      </c>
      <c r="AC18" s="3">
        <f t="shared" si="0"/>
        <v>186</v>
      </c>
      <c r="AD18" s="23">
        <f t="shared" si="1"/>
        <v>16</v>
      </c>
      <c r="AE18" s="138">
        <v>7</v>
      </c>
    </row>
    <row r="19" spans="1:31" ht="16.5">
      <c r="A19" s="62" t="s">
        <v>633</v>
      </c>
      <c r="B19" s="65">
        <v>37841</v>
      </c>
      <c r="C19" s="62" t="s">
        <v>605</v>
      </c>
      <c r="D19" s="62" t="s">
        <v>65</v>
      </c>
      <c r="E19" s="62" t="s">
        <v>176</v>
      </c>
      <c r="F19" s="66">
        <v>14</v>
      </c>
      <c r="G19" s="69">
        <v>30</v>
      </c>
      <c r="H19" s="25">
        <v>21</v>
      </c>
      <c r="I19" s="26">
        <v>25</v>
      </c>
      <c r="J19" s="25">
        <v>15</v>
      </c>
      <c r="K19" s="27">
        <v>29</v>
      </c>
      <c r="L19" s="51">
        <v>11</v>
      </c>
      <c r="M19" s="27">
        <v>36</v>
      </c>
      <c r="N19" s="25">
        <v>14</v>
      </c>
      <c r="O19" s="26">
        <v>30</v>
      </c>
      <c r="P19" s="104"/>
      <c r="Q19" s="105"/>
      <c r="R19" s="25"/>
      <c r="S19" s="26"/>
      <c r="T19" s="56">
        <v>17</v>
      </c>
      <c r="U19" s="26">
        <v>29</v>
      </c>
      <c r="V19" s="159"/>
      <c r="W19" s="159"/>
      <c r="X19" s="56"/>
      <c r="Y19" s="26"/>
      <c r="Z19" s="25"/>
      <c r="AA19" s="26"/>
      <c r="AB19" s="4">
        <f t="shared" si="2"/>
        <v>179</v>
      </c>
      <c r="AC19" s="3">
        <f t="shared" si="0"/>
        <v>179</v>
      </c>
      <c r="AD19" s="23">
        <f t="shared" si="1"/>
        <v>17</v>
      </c>
      <c r="AE19">
        <v>6</v>
      </c>
    </row>
    <row r="20" spans="1:31" ht="16.5">
      <c r="A20" s="62" t="s">
        <v>622</v>
      </c>
      <c r="B20" s="65">
        <v>37847</v>
      </c>
      <c r="C20" s="62" t="s">
        <v>57</v>
      </c>
      <c r="D20" s="62" t="s">
        <v>112</v>
      </c>
      <c r="E20" s="62" t="s">
        <v>449</v>
      </c>
      <c r="F20" s="66">
        <v>5</v>
      </c>
      <c r="G20" s="26">
        <v>50</v>
      </c>
      <c r="H20" s="25">
        <v>19</v>
      </c>
      <c r="I20" s="26">
        <v>27</v>
      </c>
      <c r="J20" s="25"/>
      <c r="K20" s="27"/>
      <c r="L20" s="51"/>
      <c r="M20" s="27"/>
      <c r="N20" s="25"/>
      <c r="O20" s="26"/>
      <c r="P20" s="104"/>
      <c r="Q20" s="105"/>
      <c r="R20" s="25">
        <v>14</v>
      </c>
      <c r="S20" s="26">
        <v>30</v>
      </c>
      <c r="T20" s="56">
        <v>9</v>
      </c>
      <c r="U20" s="26">
        <v>42</v>
      </c>
      <c r="V20" s="159"/>
      <c r="W20" s="159"/>
      <c r="X20" s="56">
        <v>19</v>
      </c>
      <c r="Y20" s="26">
        <v>25</v>
      </c>
      <c r="Z20" s="25"/>
      <c r="AA20" s="26"/>
      <c r="AB20" s="4">
        <f t="shared" si="2"/>
        <v>174</v>
      </c>
      <c r="AC20" s="3">
        <f t="shared" si="0"/>
        <v>174</v>
      </c>
      <c r="AD20" s="23">
        <f t="shared" si="1"/>
        <v>18</v>
      </c>
      <c r="AE20">
        <v>5</v>
      </c>
    </row>
    <row r="21" spans="1:31" ht="16.5">
      <c r="A21" s="62" t="s">
        <v>198</v>
      </c>
      <c r="B21" s="65">
        <v>38281</v>
      </c>
      <c r="C21" s="62" t="s">
        <v>488</v>
      </c>
      <c r="D21" s="62" t="s">
        <v>497</v>
      </c>
      <c r="E21" s="62" t="s">
        <v>241</v>
      </c>
      <c r="F21" s="66">
        <v>3</v>
      </c>
      <c r="G21" s="26">
        <v>65</v>
      </c>
      <c r="H21" s="25"/>
      <c r="I21" s="26"/>
      <c r="J21" s="25"/>
      <c r="K21" s="27"/>
      <c r="L21" s="51">
        <v>5</v>
      </c>
      <c r="M21" s="27">
        <v>50</v>
      </c>
      <c r="N21" s="25">
        <v>9</v>
      </c>
      <c r="O21" s="26">
        <v>40</v>
      </c>
      <c r="P21" s="104"/>
      <c r="Q21" s="105"/>
      <c r="R21" s="25"/>
      <c r="S21" s="26"/>
      <c r="T21" s="56"/>
      <c r="U21" s="26"/>
      <c r="V21" s="159"/>
      <c r="W21" s="159"/>
      <c r="X21" s="56"/>
      <c r="Y21" s="26"/>
      <c r="Z21" s="25"/>
      <c r="AA21" s="26"/>
      <c r="AB21" s="4">
        <f t="shared" si="2"/>
        <v>155</v>
      </c>
      <c r="AC21" s="3">
        <f t="shared" si="0"/>
        <v>155</v>
      </c>
      <c r="AD21" s="23">
        <f t="shared" si="1"/>
        <v>19</v>
      </c>
      <c r="AE21">
        <v>3</v>
      </c>
    </row>
    <row r="22" spans="1:31" ht="16.5">
      <c r="A22" s="62" t="s">
        <v>1068</v>
      </c>
      <c r="B22" s="87">
        <v>37994</v>
      </c>
      <c r="C22" s="62" t="s">
        <v>1067</v>
      </c>
      <c r="D22" s="62" t="s">
        <v>1069</v>
      </c>
      <c r="E22" s="62" t="s">
        <v>1342</v>
      </c>
      <c r="F22" s="66"/>
      <c r="G22" s="26"/>
      <c r="H22" s="25"/>
      <c r="I22" s="26"/>
      <c r="J22" s="25">
        <v>19</v>
      </c>
      <c r="K22" s="27">
        <v>25</v>
      </c>
      <c r="L22" s="51">
        <v>13</v>
      </c>
      <c r="M22" s="27">
        <v>34</v>
      </c>
      <c r="N22" s="25">
        <v>20</v>
      </c>
      <c r="O22" s="26">
        <v>24</v>
      </c>
      <c r="P22" s="104"/>
      <c r="Q22" s="105"/>
      <c r="R22" s="25"/>
      <c r="S22" s="26"/>
      <c r="T22" s="56">
        <v>19</v>
      </c>
      <c r="U22" s="26">
        <v>28</v>
      </c>
      <c r="V22" s="159"/>
      <c r="W22" s="159"/>
      <c r="X22" s="56">
        <v>9</v>
      </c>
      <c r="Y22" s="26">
        <v>40</v>
      </c>
      <c r="Z22" s="25"/>
      <c r="AA22" s="26"/>
      <c r="AB22" s="4">
        <f t="shared" si="2"/>
        <v>151</v>
      </c>
      <c r="AC22" s="3">
        <f t="shared" si="0"/>
        <v>151</v>
      </c>
      <c r="AD22" s="23">
        <f t="shared" si="1"/>
        <v>20</v>
      </c>
      <c r="AE22">
        <v>5</v>
      </c>
    </row>
    <row r="23" spans="1:31" ht="16.5">
      <c r="A23" s="62" t="s">
        <v>470</v>
      </c>
      <c r="B23" s="65">
        <v>38106</v>
      </c>
      <c r="C23" s="62" t="s">
        <v>507</v>
      </c>
      <c r="D23" s="62" t="s">
        <v>508</v>
      </c>
      <c r="E23" s="62" t="s">
        <v>241</v>
      </c>
      <c r="F23" s="66">
        <v>8</v>
      </c>
      <c r="G23" s="26">
        <v>42</v>
      </c>
      <c r="H23" s="25"/>
      <c r="I23" s="26"/>
      <c r="J23" s="25">
        <v>22</v>
      </c>
      <c r="K23" s="27">
        <v>22</v>
      </c>
      <c r="L23" s="51">
        <v>19</v>
      </c>
      <c r="M23" s="27">
        <v>26</v>
      </c>
      <c r="N23" s="25"/>
      <c r="O23" s="26"/>
      <c r="P23" s="104"/>
      <c r="Q23" s="105"/>
      <c r="R23" s="25"/>
      <c r="S23" s="26"/>
      <c r="T23" s="56">
        <v>16</v>
      </c>
      <c r="U23" s="26">
        <v>30</v>
      </c>
      <c r="V23" s="159"/>
      <c r="W23" s="159"/>
      <c r="X23" s="56">
        <v>14</v>
      </c>
      <c r="Y23" s="26">
        <v>30</v>
      </c>
      <c r="Z23" s="25"/>
      <c r="AA23" s="26"/>
      <c r="AB23" s="4">
        <f t="shared" si="2"/>
        <v>150</v>
      </c>
      <c r="AC23" s="3">
        <f t="shared" si="0"/>
        <v>150</v>
      </c>
      <c r="AD23" s="23">
        <f t="shared" si="1"/>
        <v>21</v>
      </c>
      <c r="AE23">
        <v>5</v>
      </c>
    </row>
    <row r="24" spans="1:31" ht="16.5">
      <c r="A24" s="62" t="s">
        <v>476</v>
      </c>
      <c r="B24" s="65">
        <v>38129</v>
      </c>
      <c r="C24" s="62" t="s">
        <v>179</v>
      </c>
      <c r="D24" s="62" t="s">
        <v>514</v>
      </c>
      <c r="E24" s="62" t="s">
        <v>241</v>
      </c>
      <c r="F24" s="66">
        <v>11</v>
      </c>
      <c r="G24" s="26">
        <v>36</v>
      </c>
      <c r="H24" s="25">
        <v>25</v>
      </c>
      <c r="I24" s="26">
        <v>21</v>
      </c>
      <c r="J24" s="25">
        <v>20</v>
      </c>
      <c r="K24" s="27">
        <v>24</v>
      </c>
      <c r="L24" s="51">
        <v>8</v>
      </c>
      <c r="M24" s="27">
        <v>42</v>
      </c>
      <c r="N24" s="25"/>
      <c r="O24" s="26"/>
      <c r="P24" s="104"/>
      <c r="Q24" s="105"/>
      <c r="R24" s="25"/>
      <c r="S24" s="26"/>
      <c r="T24" s="56">
        <v>27</v>
      </c>
      <c r="U24" s="26">
        <v>20</v>
      </c>
      <c r="V24" s="159"/>
      <c r="W24" s="159"/>
      <c r="X24" s="56"/>
      <c r="Y24" s="26"/>
      <c r="Z24" s="25"/>
      <c r="AA24" s="26"/>
      <c r="AB24" s="4">
        <f t="shared" si="2"/>
        <v>143</v>
      </c>
      <c r="AC24" s="3">
        <f t="shared" si="0"/>
        <v>143</v>
      </c>
      <c r="AD24" s="23">
        <f t="shared" si="1"/>
        <v>22</v>
      </c>
      <c r="AE24">
        <v>5</v>
      </c>
    </row>
    <row r="25" spans="1:31" ht="16.5">
      <c r="A25" s="62" t="s">
        <v>630</v>
      </c>
      <c r="B25" s="65">
        <v>37669</v>
      </c>
      <c r="C25" s="62" t="s">
        <v>602</v>
      </c>
      <c r="D25" s="62" t="s">
        <v>603</v>
      </c>
      <c r="E25" s="62" t="s">
        <v>246</v>
      </c>
      <c r="F25" s="66">
        <v>11</v>
      </c>
      <c r="G25" s="26">
        <v>36</v>
      </c>
      <c r="H25" s="25">
        <v>14</v>
      </c>
      <c r="I25" s="26">
        <v>32</v>
      </c>
      <c r="J25" s="25"/>
      <c r="K25" s="27"/>
      <c r="L25" s="51"/>
      <c r="M25" s="27"/>
      <c r="N25" s="25"/>
      <c r="O25" s="26"/>
      <c r="P25" s="104"/>
      <c r="Q25" s="105"/>
      <c r="R25" s="25">
        <v>3</v>
      </c>
      <c r="S25" s="26">
        <v>65</v>
      </c>
      <c r="T25" s="56"/>
      <c r="U25" s="26"/>
      <c r="V25" s="159"/>
      <c r="W25" s="159"/>
      <c r="X25" s="56"/>
      <c r="Y25" s="26"/>
      <c r="Z25" s="25"/>
      <c r="AA25" s="26"/>
      <c r="AB25" s="4">
        <f t="shared" si="2"/>
        <v>133</v>
      </c>
      <c r="AC25" s="3">
        <f t="shared" si="0"/>
        <v>133</v>
      </c>
      <c r="AD25" s="23">
        <f t="shared" si="1"/>
        <v>23</v>
      </c>
      <c r="AE25">
        <v>3</v>
      </c>
    </row>
    <row r="26" spans="1:31" ht="16.5">
      <c r="A26" s="62" t="s">
        <v>487</v>
      </c>
      <c r="B26" s="65">
        <v>38280</v>
      </c>
      <c r="C26" s="62" t="s">
        <v>524</v>
      </c>
      <c r="D26" s="62" t="s">
        <v>525</v>
      </c>
      <c r="E26" s="62" t="s">
        <v>494</v>
      </c>
      <c r="F26" s="66">
        <v>18</v>
      </c>
      <c r="G26" s="26">
        <v>26</v>
      </c>
      <c r="H26" s="25"/>
      <c r="I26" s="26"/>
      <c r="J26" s="25">
        <v>23</v>
      </c>
      <c r="K26" s="27">
        <v>21</v>
      </c>
      <c r="L26" s="51">
        <v>24</v>
      </c>
      <c r="M26" s="27">
        <v>21</v>
      </c>
      <c r="N26" s="25">
        <v>18</v>
      </c>
      <c r="O26" s="26">
        <v>26</v>
      </c>
      <c r="P26" s="104"/>
      <c r="Q26" s="105"/>
      <c r="R26" s="25"/>
      <c r="S26" s="26"/>
      <c r="T26" s="56">
        <v>13</v>
      </c>
      <c r="U26" s="26">
        <v>34</v>
      </c>
      <c r="V26" s="159"/>
      <c r="W26" s="159"/>
      <c r="X26" s="56"/>
      <c r="Y26" s="26"/>
      <c r="Z26" s="25"/>
      <c r="AA26" s="26"/>
      <c r="AB26" s="4">
        <f t="shared" si="2"/>
        <v>128</v>
      </c>
      <c r="AC26" s="3">
        <f t="shared" si="0"/>
        <v>128</v>
      </c>
      <c r="AD26" s="23">
        <f t="shared" si="1"/>
        <v>24</v>
      </c>
      <c r="AE26">
        <v>5</v>
      </c>
    </row>
    <row r="27" spans="1:31" ht="16.5">
      <c r="A27" s="62" t="s">
        <v>1237</v>
      </c>
      <c r="B27" s="38">
        <v>2003</v>
      </c>
      <c r="C27" s="96" t="s">
        <v>1238</v>
      </c>
      <c r="D27" s="62" t="s">
        <v>1239</v>
      </c>
      <c r="E27" s="62" t="s">
        <v>904</v>
      </c>
      <c r="F27" s="66"/>
      <c r="G27" s="26"/>
      <c r="H27" s="25"/>
      <c r="I27" s="26"/>
      <c r="J27" s="25"/>
      <c r="K27" s="27"/>
      <c r="L27" s="51">
        <v>13</v>
      </c>
      <c r="M27" s="27">
        <v>34</v>
      </c>
      <c r="N27" s="25">
        <v>19</v>
      </c>
      <c r="O27" s="26">
        <v>25</v>
      </c>
      <c r="P27" s="104"/>
      <c r="Q27" s="105"/>
      <c r="R27" s="25">
        <v>13</v>
      </c>
      <c r="S27" s="26">
        <v>32</v>
      </c>
      <c r="T27" s="56">
        <v>14</v>
      </c>
      <c r="U27" s="26">
        <v>32</v>
      </c>
      <c r="V27" s="159"/>
      <c r="W27" s="159"/>
      <c r="X27" s="56"/>
      <c r="Y27" s="26"/>
      <c r="Z27" s="25"/>
      <c r="AA27" s="26"/>
      <c r="AB27" s="4">
        <f t="shared" si="2"/>
        <v>123</v>
      </c>
      <c r="AC27" s="3">
        <f t="shared" si="0"/>
        <v>123</v>
      </c>
      <c r="AD27" s="23">
        <f t="shared" si="1"/>
        <v>25</v>
      </c>
      <c r="AE27">
        <v>4</v>
      </c>
    </row>
    <row r="28" spans="1:31" ht="16.5">
      <c r="A28" s="62" t="s">
        <v>632</v>
      </c>
      <c r="B28" s="65">
        <v>38063</v>
      </c>
      <c r="C28" s="62" t="s">
        <v>180</v>
      </c>
      <c r="D28" s="62" t="s">
        <v>604</v>
      </c>
      <c r="E28" s="62" t="s">
        <v>250</v>
      </c>
      <c r="F28" s="66">
        <v>13</v>
      </c>
      <c r="G28" s="26">
        <v>32</v>
      </c>
      <c r="H28" s="25">
        <v>24</v>
      </c>
      <c r="I28" s="26">
        <v>22</v>
      </c>
      <c r="J28" s="25">
        <v>24</v>
      </c>
      <c r="K28" s="27">
        <v>20</v>
      </c>
      <c r="L28" s="51">
        <v>17</v>
      </c>
      <c r="M28" s="27">
        <v>28</v>
      </c>
      <c r="N28" s="25">
        <v>24</v>
      </c>
      <c r="O28" s="26">
        <v>20</v>
      </c>
      <c r="P28" s="104"/>
      <c r="Q28" s="105"/>
      <c r="R28" s="25"/>
      <c r="S28" s="26"/>
      <c r="T28" s="56"/>
      <c r="U28" s="26"/>
      <c r="V28" s="159"/>
      <c r="W28" s="159"/>
      <c r="X28" s="56"/>
      <c r="Y28" s="26"/>
      <c r="Z28" s="25"/>
      <c r="AA28" s="26"/>
      <c r="AB28" s="4">
        <f t="shared" si="2"/>
        <v>122</v>
      </c>
      <c r="AC28" s="3">
        <f t="shared" si="0"/>
        <v>122</v>
      </c>
      <c r="AD28" s="23">
        <f t="shared" si="1"/>
        <v>26</v>
      </c>
      <c r="AE28">
        <v>4</v>
      </c>
    </row>
    <row r="29" spans="1:31" ht="16.5">
      <c r="A29" s="62" t="s">
        <v>538</v>
      </c>
      <c r="B29" s="65">
        <v>38029</v>
      </c>
      <c r="C29" s="62" t="s">
        <v>113</v>
      </c>
      <c r="D29" s="62" t="s">
        <v>504</v>
      </c>
      <c r="E29" s="62" t="s">
        <v>241</v>
      </c>
      <c r="F29" s="66">
        <v>6</v>
      </c>
      <c r="G29" s="26">
        <v>46</v>
      </c>
      <c r="H29" s="25"/>
      <c r="I29" s="26"/>
      <c r="J29" s="25">
        <v>14</v>
      </c>
      <c r="K29" s="27">
        <v>30</v>
      </c>
      <c r="L29" s="51"/>
      <c r="M29" s="27"/>
      <c r="N29" s="25"/>
      <c r="O29" s="26"/>
      <c r="P29" s="104"/>
      <c r="Q29" s="105"/>
      <c r="R29" s="25"/>
      <c r="S29" s="26"/>
      <c r="T29" s="56"/>
      <c r="U29" s="26"/>
      <c r="V29" s="159"/>
      <c r="W29" s="159"/>
      <c r="X29" s="56">
        <v>11</v>
      </c>
      <c r="Y29" s="26">
        <v>36</v>
      </c>
      <c r="Z29" s="25"/>
      <c r="AA29" s="26"/>
      <c r="AB29" s="4">
        <f t="shared" si="2"/>
        <v>112</v>
      </c>
      <c r="AC29" s="3">
        <f t="shared" si="0"/>
        <v>112</v>
      </c>
      <c r="AD29" s="23">
        <f t="shared" si="1"/>
        <v>27</v>
      </c>
      <c r="AE29">
        <v>3</v>
      </c>
    </row>
    <row r="30" spans="1:31" ht="16.5">
      <c r="A30" s="62"/>
      <c r="B30" s="65">
        <v>37861</v>
      </c>
      <c r="C30" s="62" t="s">
        <v>89</v>
      </c>
      <c r="D30" s="62" t="s">
        <v>389</v>
      </c>
      <c r="E30" s="62" t="s">
        <v>250</v>
      </c>
      <c r="F30" s="66">
        <v>19</v>
      </c>
      <c r="G30" s="26">
        <v>24</v>
      </c>
      <c r="H30" s="25">
        <v>24</v>
      </c>
      <c r="I30" s="26">
        <v>22</v>
      </c>
      <c r="J30" s="25">
        <v>25</v>
      </c>
      <c r="K30" s="27">
        <v>19</v>
      </c>
      <c r="L30" s="51">
        <v>23</v>
      </c>
      <c r="M30" s="27">
        <v>22</v>
      </c>
      <c r="N30" s="25">
        <v>23</v>
      </c>
      <c r="O30" s="26">
        <v>21</v>
      </c>
      <c r="P30" s="104"/>
      <c r="Q30" s="105"/>
      <c r="R30" s="25"/>
      <c r="S30" s="26"/>
      <c r="T30" s="56"/>
      <c r="U30" s="26"/>
      <c r="V30" s="159"/>
      <c r="W30" s="159"/>
      <c r="X30" s="56"/>
      <c r="Y30" s="26"/>
      <c r="Z30" s="25"/>
      <c r="AA30" s="26"/>
      <c r="AB30" s="4">
        <f t="shared" si="2"/>
        <v>108</v>
      </c>
      <c r="AC30" s="3">
        <f t="shared" si="0"/>
        <v>108</v>
      </c>
      <c r="AD30" s="23">
        <f t="shared" si="1"/>
        <v>28</v>
      </c>
      <c r="AE30">
        <v>5</v>
      </c>
    </row>
    <row r="31" spans="1:31" ht="16.5">
      <c r="A31" s="62" t="s">
        <v>1231</v>
      </c>
      <c r="B31" s="62">
        <v>2003</v>
      </c>
      <c r="C31" s="96" t="s">
        <v>1232</v>
      </c>
      <c r="D31" s="62" t="s">
        <v>1233</v>
      </c>
      <c r="E31" s="62" t="s">
        <v>1230</v>
      </c>
      <c r="F31" s="66"/>
      <c r="G31" s="26"/>
      <c r="H31" s="25"/>
      <c r="I31" s="26"/>
      <c r="J31" s="25"/>
      <c r="K31" s="27"/>
      <c r="L31" s="51">
        <v>7</v>
      </c>
      <c r="M31" s="27">
        <v>44</v>
      </c>
      <c r="N31" s="25"/>
      <c r="O31" s="26"/>
      <c r="P31" s="104"/>
      <c r="Q31" s="105"/>
      <c r="R31" s="25"/>
      <c r="S31" s="26"/>
      <c r="T31" s="56">
        <v>21</v>
      </c>
      <c r="U31" s="26">
        <v>26</v>
      </c>
      <c r="V31" s="159"/>
      <c r="W31" s="159"/>
      <c r="X31" s="56">
        <v>15</v>
      </c>
      <c r="Y31" s="26">
        <v>29</v>
      </c>
      <c r="Z31" s="25"/>
      <c r="AA31" s="26"/>
      <c r="AB31" s="4">
        <f t="shared" si="2"/>
        <v>99</v>
      </c>
      <c r="AC31" s="3">
        <f t="shared" si="0"/>
        <v>99</v>
      </c>
      <c r="AD31" s="23">
        <f t="shared" si="1"/>
        <v>29</v>
      </c>
      <c r="AE31">
        <v>3</v>
      </c>
    </row>
    <row r="32" spans="1:31" ht="16.5">
      <c r="A32" s="62" t="s">
        <v>1228</v>
      </c>
      <c r="B32" s="38">
        <v>2003</v>
      </c>
      <c r="C32" s="96" t="s">
        <v>1229</v>
      </c>
      <c r="D32" s="62" t="s">
        <v>965</v>
      </c>
      <c r="E32" s="62" t="s">
        <v>1230</v>
      </c>
      <c r="F32" s="66"/>
      <c r="G32" s="69"/>
      <c r="H32" s="25"/>
      <c r="I32" s="26"/>
      <c r="J32" s="25"/>
      <c r="K32" s="27"/>
      <c r="L32" s="51">
        <v>7</v>
      </c>
      <c r="M32" s="27">
        <v>44</v>
      </c>
      <c r="N32" s="25"/>
      <c r="O32" s="26"/>
      <c r="P32" s="104"/>
      <c r="Q32" s="105"/>
      <c r="R32" s="25"/>
      <c r="S32" s="26"/>
      <c r="T32" s="56">
        <v>23</v>
      </c>
      <c r="U32" s="26">
        <v>24</v>
      </c>
      <c r="V32" s="159"/>
      <c r="W32" s="159"/>
      <c r="X32" s="56">
        <v>18</v>
      </c>
      <c r="Y32" s="26">
        <v>26</v>
      </c>
      <c r="Z32" s="25"/>
      <c r="AA32" s="26"/>
      <c r="AB32" s="4">
        <f t="shared" si="2"/>
        <v>94</v>
      </c>
      <c r="AC32" s="3">
        <f t="shared" si="0"/>
        <v>94</v>
      </c>
      <c r="AD32" s="23">
        <f t="shared" si="1"/>
        <v>30</v>
      </c>
      <c r="AE32">
        <v>3</v>
      </c>
    </row>
    <row r="33" spans="1:31" ht="16.5">
      <c r="A33" s="62" t="s">
        <v>936</v>
      </c>
      <c r="B33" s="38" t="s">
        <v>937</v>
      </c>
      <c r="C33" s="62" t="s">
        <v>938</v>
      </c>
      <c r="D33" s="62" t="s">
        <v>65</v>
      </c>
      <c r="E33" s="62" t="s">
        <v>904</v>
      </c>
      <c r="F33" s="66"/>
      <c r="G33" s="69"/>
      <c r="H33" s="25">
        <v>26</v>
      </c>
      <c r="I33" s="26">
        <v>20</v>
      </c>
      <c r="J33" s="25"/>
      <c r="K33" s="27"/>
      <c r="L33" s="51">
        <v>20</v>
      </c>
      <c r="M33" s="27">
        <v>25</v>
      </c>
      <c r="N33" s="25"/>
      <c r="O33" s="26"/>
      <c r="P33" s="104"/>
      <c r="Q33" s="105"/>
      <c r="R33" s="25"/>
      <c r="S33" s="26"/>
      <c r="T33" s="56">
        <v>26</v>
      </c>
      <c r="U33" s="26">
        <v>21</v>
      </c>
      <c r="V33" s="159"/>
      <c r="W33" s="159"/>
      <c r="X33" s="56">
        <v>21</v>
      </c>
      <c r="Y33" s="26">
        <v>23</v>
      </c>
      <c r="Z33" s="25"/>
      <c r="AA33" s="26"/>
      <c r="AB33" s="4">
        <f t="shared" si="2"/>
        <v>89</v>
      </c>
      <c r="AC33" s="3">
        <f t="shared" si="0"/>
        <v>89</v>
      </c>
      <c r="AD33" s="23">
        <f t="shared" si="1"/>
        <v>31</v>
      </c>
      <c r="AE33">
        <v>4</v>
      </c>
    </row>
    <row r="34" spans="1:31" ht="16.5">
      <c r="A34" s="62"/>
      <c r="B34" s="87">
        <v>38189</v>
      </c>
      <c r="C34" s="62" t="s">
        <v>1064</v>
      </c>
      <c r="D34" s="62" t="s">
        <v>1065</v>
      </c>
      <c r="E34" s="62" t="s">
        <v>1066</v>
      </c>
      <c r="F34" s="66"/>
      <c r="G34" s="69"/>
      <c r="H34" s="25"/>
      <c r="I34" s="26"/>
      <c r="J34" s="25">
        <v>18</v>
      </c>
      <c r="K34" s="27">
        <v>26</v>
      </c>
      <c r="L34" s="51"/>
      <c r="M34" s="27"/>
      <c r="N34" s="25">
        <v>12</v>
      </c>
      <c r="O34" s="26">
        <v>34</v>
      </c>
      <c r="P34" s="104"/>
      <c r="Q34" s="105"/>
      <c r="R34" s="25"/>
      <c r="S34" s="26"/>
      <c r="T34" s="56"/>
      <c r="U34" s="26"/>
      <c r="V34" s="159"/>
      <c r="W34" s="159"/>
      <c r="X34" s="56">
        <v>23</v>
      </c>
      <c r="Y34" s="26">
        <v>21</v>
      </c>
      <c r="Z34" s="25"/>
      <c r="AA34" s="26"/>
      <c r="AB34" s="4">
        <f t="shared" si="2"/>
        <v>81</v>
      </c>
      <c r="AC34" s="3">
        <f t="shared" si="0"/>
        <v>81</v>
      </c>
      <c r="AD34" s="23">
        <f t="shared" si="1"/>
        <v>32</v>
      </c>
      <c r="AE34">
        <v>3</v>
      </c>
    </row>
    <row r="35" spans="1:31" ht="16.5">
      <c r="A35" s="62" t="s">
        <v>985</v>
      </c>
      <c r="B35" s="79">
        <v>37622</v>
      </c>
      <c r="C35" s="62" t="s">
        <v>307</v>
      </c>
      <c r="D35" s="62" t="s">
        <v>986</v>
      </c>
      <c r="E35" s="62" t="s">
        <v>820</v>
      </c>
      <c r="F35" s="66"/>
      <c r="G35" s="69"/>
      <c r="H35" s="25">
        <v>20</v>
      </c>
      <c r="I35" s="26">
        <v>26</v>
      </c>
      <c r="J35" s="25"/>
      <c r="K35" s="27"/>
      <c r="L35" s="51">
        <v>15</v>
      </c>
      <c r="M35" s="27">
        <v>30</v>
      </c>
      <c r="N35" s="25"/>
      <c r="O35" s="26"/>
      <c r="P35" s="104"/>
      <c r="Q35" s="105"/>
      <c r="R35" s="25"/>
      <c r="S35" s="26"/>
      <c r="T35" s="56">
        <v>29</v>
      </c>
      <c r="U35" s="26">
        <v>18</v>
      </c>
      <c r="V35" s="159"/>
      <c r="W35" s="159"/>
      <c r="X35" s="56"/>
      <c r="Y35" s="26"/>
      <c r="Z35" s="25"/>
      <c r="AA35" s="26"/>
      <c r="AB35" s="4">
        <f t="shared" si="2"/>
        <v>74</v>
      </c>
      <c r="AC35" s="3">
        <f t="shared" ref="AC35:AC66" si="3">G35+I35+K35+M35+O35+Q35+S35+AA35+U35+W35+Y35</f>
        <v>74</v>
      </c>
      <c r="AD35" s="23">
        <f t="shared" si="1"/>
        <v>33</v>
      </c>
      <c r="AE35">
        <v>3</v>
      </c>
    </row>
    <row r="36" spans="1:31" ht="16.5">
      <c r="A36" s="62" t="s">
        <v>990</v>
      </c>
      <c r="B36" s="79">
        <v>37905</v>
      </c>
      <c r="C36" s="62" t="s">
        <v>991</v>
      </c>
      <c r="D36" s="62" t="s">
        <v>62</v>
      </c>
      <c r="E36" s="62" t="s">
        <v>970</v>
      </c>
      <c r="F36" s="66"/>
      <c r="G36" s="69"/>
      <c r="H36" s="25">
        <v>23</v>
      </c>
      <c r="I36" s="26">
        <v>23</v>
      </c>
      <c r="J36" s="25"/>
      <c r="K36" s="27"/>
      <c r="L36" s="51">
        <v>21</v>
      </c>
      <c r="M36" s="27">
        <v>24</v>
      </c>
      <c r="N36" s="25">
        <v>22</v>
      </c>
      <c r="O36" s="26">
        <v>22</v>
      </c>
      <c r="P36" s="104"/>
      <c r="Q36" s="105"/>
      <c r="R36" s="25"/>
      <c r="S36" s="26"/>
      <c r="T36" s="56"/>
      <c r="U36" s="26"/>
      <c r="V36" s="159"/>
      <c r="W36" s="159"/>
      <c r="X36" s="56"/>
      <c r="Y36" s="26"/>
      <c r="Z36" s="25"/>
      <c r="AA36" s="26"/>
      <c r="AB36" s="4">
        <f t="shared" si="2"/>
        <v>69</v>
      </c>
      <c r="AC36" s="3">
        <f t="shared" si="3"/>
        <v>69</v>
      </c>
      <c r="AD36" s="23">
        <f t="shared" ref="AD36:AD67" si="4">AD35+1</f>
        <v>34</v>
      </c>
      <c r="AE36">
        <v>3</v>
      </c>
    </row>
    <row r="37" spans="1:31" ht="16.5">
      <c r="A37" s="62" t="s">
        <v>987</v>
      </c>
      <c r="B37" s="79">
        <v>37712</v>
      </c>
      <c r="C37" s="62" t="s">
        <v>988</v>
      </c>
      <c r="D37" s="62" t="s">
        <v>989</v>
      </c>
      <c r="E37" s="62" t="s">
        <v>820</v>
      </c>
      <c r="F37" s="66"/>
      <c r="G37" s="69"/>
      <c r="H37" s="25">
        <v>22</v>
      </c>
      <c r="I37" s="26">
        <v>24</v>
      </c>
      <c r="J37" s="25"/>
      <c r="K37" s="27"/>
      <c r="L37" s="51">
        <v>14</v>
      </c>
      <c r="M37" s="27">
        <v>32</v>
      </c>
      <c r="N37" s="25"/>
      <c r="O37" s="26"/>
      <c r="P37" s="104"/>
      <c r="Q37" s="105"/>
      <c r="R37" s="25"/>
      <c r="S37" s="26"/>
      <c r="T37" s="56"/>
      <c r="U37" s="26"/>
      <c r="V37" s="159"/>
      <c r="W37" s="159"/>
      <c r="X37" s="56"/>
      <c r="Y37" s="26"/>
      <c r="Z37" s="25"/>
      <c r="AA37" s="26"/>
      <c r="AB37" s="4">
        <f t="shared" si="2"/>
        <v>56</v>
      </c>
      <c r="AC37" s="3">
        <f t="shared" si="3"/>
        <v>56</v>
      </c>
      <c r="AD37" s="23">
        <f t="shared" si="4"/>
        <v>35</v>
      </c>
      <c r="AE37">
        <v>2</v>
      </c>
    </row>
    <row r="38" spans="1:31" ht="16.5">
      <c r="A38" s="62"/>
      <c r="B38" s="65">
        <v>37729</v>
      </c>
      <c r="C38" s="62" t="s">
        <v>612</v>
      </c>
      <c r="D38" s="62" t="s">
        <v>69</v>
      </c>
      <c r="E38" s="62" t="s">
        <v>250</v>
      </c>
      <c r="F38" s="66">
        <v>19</v>
      </c>
      <c r="G38" s="69">
        <v>24</v>
      </c>
      <c r="H38" s="25"/>
      <c r="I38" s="26"/>
      <c r="J38" s="25"/>
      <c r="K38" s="27"/>
      <c r="L38" s="51">
        <v>23</v>
      </c>
      <c r="M38" s="27">
        <v>22</v>
      </c>
      <c r="N38" s="25"/>
      <c r="O38" s="26"/>
      <c r="P38" s="104"/>
      <c r="Q38" s="105"/>
      <c r="R38" s="25"/>
      <c r="S38" s="26"/>
      <c r="T38" s="56"/>
      <c r="U38" s="26"/>
      <c r="V38" s="159"/>
      <c r="W38" s="159"/>
      <c r="X38" s="56"/>
      <c r="Y38" s="26"/>
      <c r="Z38" s="25"/>
      <c r="AA38" s="26"/>
      <c r="AB38" s="4">
        <f t="shared" si="2"/>
        <v>46</v>
      </c>
      <c r="AC38" s="3">
        <f t="shared" si="3"/>
        <v>46</v>
      </c>
      <c r="AD38" s="23">
        <f t="shared" si="4"/>
        <v>36</v>
      </c>
      <c r="AE38">
        <v>2</v>
      </c>
    </row>
    <row r="39" spans="1:31" ht="16.5">
      <c r="A39" s="62" t="s">
        <v>198</v>
      </c>
      <c r="B39" s="62">
        <v>2004</v>
      </c>
      <c r="C39" s="96" t="s">
        <v>1247</v>
      </c>
      <c r="D39" s="62" t="s">
        <v>1084</v>
      </c>
      <c r="E39" s="62" t="s">
        <v>1248</v>
      </c>
      <c r="F39" s="66"/>
      <c r="G39" s="69"/>
      <c r="H39" s="25"/>
      <c r="I39" s="26"/>
      <c r="J39" s="25"/>
      <c r="K39" s="27"/>
      <c r="L39" s="51">
        <v>22</v>
      </c>
      <c r="M39" s="27">
        <v>23</v>
      </c>
      <c r="N39" s="25"/>
      <c r="O39" s="26"/>
      <c r="P39" s="104"/>
      <c r="Q39" s="105"/>
      <c r="R39" s="25"/>
      <c r="S39" s="26"/>
      <c r="T39" s="56">
        <v>31</v>
      </c>
      <c r="U39" s="26">
        <v>17</v>
      </c>
      <c r="V39" s="159"/>
      <c r="W39" s="159"/>
      <c r="X39" s="56"/>
      <c r="Y39" s="26"/>
      <c r="Z39" s="25"/>
      <c r="AA39" s="26"/>
      <c r="AB39" s="4">
        <f t="shared" si="2"/>
        <v>40</v>
      </c>
      <c r="AC39" s="3">
        <f t="shared" si="3"/>
        <v>40</v>
      </c>
      <c r="AD39" s="23">
        <f t="shared" si="4"/>
        <v>37</v>
      </c>
      <c r="AE39">
        <v>2</v>
      </c>
    </row>
    <row r="40" spans="1:31" ht="16.5">
      <c r="A40" s="62" t="s">
        <v>432</v>
      </c>
      <c r="B40" s="65">
        <v>37697</v>
      </c>
      <c r="C40" s="62" t="s">
        <v>597</v>
      </c>
      <c r="D40" s="62" t="s">
        <v>598</v>
      </c>
      <c r="E40" s="62" t="s">
        <v>241</v>
      </c>
      <c r="F40" s="66">
        <v>9</v>
      </c>
      <c r="G40" s="69">
        <v>40</v>
      </c>
      <c r="H40" s="25"/>
      <c r="I40" s="26"/>
      <c r="J40" s="25"/>
      <c r="K40" s="27"/>
      <c r="L40" s="51"/>
      <c r="M40" s="27"/>
      <c r="N40" s="25"/>
      <c r="O40" s="26"/>
      <c r="P40" s="104"/>
      <c r="Q40" s="105"/>
      <c r="R40" s="25"/>
      <c r="S40" s="26"/>
      <c r="T40" s="56"/>
      <c r="U40" s="26"/>
      <c r="V40" s="159"/>
      <c r="W40" s="159"/>
      <c r="X40" s="56"/>
      <c r="Y40" s="26"/>
      <c r="Z40" s="25"/>
      <c r="AA40" s="26"/>
      <c r="AB40" s="4">
        <f t="shared" si="2"/>
        <v>40</v>
      </c>
      <c r="AC40" s="3">
        <f t="shared" si="3"/>
        <v>40</v>
      </c>
      <c r="AD40" s="23">
        <f t="shared" si="4"/>
        <v>38</v>
      </c>
      <c r="AE40">
        <v>1</v>
      </c>
    </row>
    <row r="41" spans="1:31" ht="16.5">
      <c r="A41" s="62" t="s">
        <v>432</v>
      </c>
      <c r="B41" s="65">
        <v>37998</v>
      </c>
      <c r="C41" s="62" t="s">
        <v>599</v>
      </c>
      <c r="D41" s="62" t="s">
        <v>600</v>
      </c>
      <c r="E41" s="62" t="s">
        <v>241</v>
      </c>
      <c r="F41" s="66">
        <v>9</v>
      </c>
      <c r="G41" s="69">
        <v>40</v>
      </c>
      <c r="H41" s="25"/>
      <c r="I41" s="26"/>
      <c r="J41" s="25"/>
      <c r="K41" s="27"/>
      <c r="L41" s="51"/>
      <c r="M41" s="27"/>
      <c r="N41" s="25"/>
      <c r="O41" s="26"/>
      <c r="P41" s="104"/>
      <c r="Q41" s="105"/>
      <c r="R41" s="25"/>
      <c r="S41" s="26"/>
      <c r="T41" s="56"/>
      <c r="U41" s="26"/>
      <c r="V41" s="159"/>
      <c r="W41" s="159"/>
      <c r="X41" s="56"/>
      <c r="Y41" s="26"/>
      <c r="Z41" s="25"/>
      <c r="AA41" s="26"/>
      <c r="AB41" s="4">
        <f t="shared" si="2"/>
        <v>40</v>
      </c>
      <c r="AC41" s="3">
        <f t="shared" si="3"/>
        <v>40</v>
      </c>
      <c r="AD41" s="23">
        <f t="shared" si="4"/>
        <v>39</v>
      </c>
      <c r="AE41">
        <v>1</v>
      </c>
    </row>
    <row r="42" spans="1:31" ht="16.5">
      <c r="A42" s="62" t="s">
        <v>1059</v>
      </c>
      <c r="B42" s="87">
        <v>38075</v>
      </c>
      <c r="C42" s="62" t="s">
        <v>1060</v>
      </c>
      <c r="D42" s="62" t="s">
        <v>1061</v>
      </c>
      <c r="E42" s="62" t="s">
        <v>443</v>
      </c>
      <c r="F42" s="66"/>
      <c r="G42" s="69"/>
      <c r="H42" s="25"/>
      <c r="I42" s="26"/>
      <c r="J42" s="25">
        <v>12</v>
      </c>
      <c r="K42" s="27">
        <v>34</v>
      </c>
      <c r="L42" s="51"/>
      <c r="M42" s="27"/>
      <c r="N42" s="25"/>
      <c r="O42" s="26"/>
      <c r="P42" s="104"/>
      <c r="Q42" s="105"/>
      <c r="R42" s="25"/>
      <c r="S42" s="26"/>
      <c r="T42" s="56"/>
      <c r="U42" s="26"/>
      <c r="V42" s="159"/>
      <c r="W42" s="159"/>
      <c r="X42" s="56"/>
      <c r="Y42" s="26"/>
      <c r="Z42" s="25"/>
      <c r="AA42" s="26"/>
      <c r="AB42" s="4">
        <f t="shared" si="2"/>
        <v>34</v>
      </c>
      <c r="AC42" s="3">
        <f t="shared" si="3"/>
        <v>34</v>
      </c>
      <c r="AD42" s="23">
        <f t="shared" si="4"/>
        <v>40</v>
      </c>
      <c r="AE42">
        <v>1</v>
      </c>
    </row>
    <row r="43" spans="1:31" ht="16.5">
      <c r="A43" s="62" t="s">
        <v>1062</v>
      </c>
      <c r="B43" s="87">
        <v>37901</v>
      </c>
      <c r="C43" s="62" t="s">
        <v>526</v>
      </c>
      <c r="D43" s="62" t="s">
        <v>1063</v>
      </c>
      <c r="E43" s="62" t="s">
        <v>443</v>
      </c>
      <c r="F43" s="66"/>
      <c r="G43" s="69"/>
      <c r="H43" s="25"/>
      <c r="I43" s="26"/>
      <c r="J43" s="25">
        <v>13</v>
      </c>
      <c r="K43" s="27">
        <v>32</v>
      </c>
      <c r="L43" s="51"/>
      <c r="M43" s="27"/>
      <c r="N43" s="25"/>
      <c r="O43" s="26"/>
      <c r="P43" s="104"/>
      <c r="Q43" s="105"/>
      <c r="R43" s="25"/>
      <c r="S43" s="26"/>
      <c r="T43" s="56"/>
      <c r="U43" s="26"/>
      <c r="V43" s="159"/>
      <c r="W43" s="159"/>
      <c r="X43" s="56"/>
      <c r="Y43" s="26"/>
      <c r="Z43" s="25"/>
      <c r="AA43" s="26"/>
      <c r="AB43" s="4">
        <f t="shared" si="2"/>
        <v>32</v>
      </c>
      <c r="AC43" s="3">
        <f t="shared" si="3"/>
        <v>32</v>
      </c>
      <c r="AD43" s="23">
        <f t="shared" si="4"/>
        <v>41</v>
      </c>
      <c r="AE43">
        <v>1</v>
      </c>
    </row>
    <row r="44" spans="1:31" ht="16.5">
      <c r="A44" s="62" t="s">
        <v>198</v>
      </c>
      <c r="B44" s="62">
        <v>2003</v>
      </c>
      <c r="C44" s="96" t="s">
        <v>1219</v>
      </c>
      <c r="D44" s="62" t="s">
        <v>62</v>
      </c>
      <c r="E44" s="62" t="s">
        <v>1240</v>
      </c>
      <c r="F44" s="66"/>
      <c r="G44" s="69"/>
      <c r="H44" s="25"/>
      <c r="I44" s="26"/>
      <c r="J44" s="25"/>
      <c r="K44" s="27"/>
      <c r="L44" s="51">
        <v>15</v>
      </c>
      <c r="M44" s="27">
        <v>30</v>
      </c>
      <c r="N44" s="25"/>
      <c r="O44" s="26"/>
      <c r="P44" s="104"/>
      <c r="Q44" s="105"/>
      <c r="R44" s="25"/>
      <c r="S44" s="26"/>
      <c r="T44" s="56"/>
      <c r="U44" s="26"/>
      <c r="V44" s="159"/>
      <c r="W44" s="159"/>
      <c r="X44" s="56"/>
      <c r="Y44" s="26"/>
      <c r="Z44" s="25"/>
      <c r="AA44" s="26"/>
      <c r="AB44" s="4">
        <f t="shared" si="2"/>
        <v>30</v>
      </c>
      <c r="AC44" s="3">
        <f t="shared" si="3"/>
        <v>30</v>
      </c>
      <c r="AD44" s="23">
        <f t="shared" si="4"/>
        <v>42</v>
      </c>
      <c r="AE44">
        <v>1</v>
      </c>
    </row>
    <row r="45" spans="1:31" ht="16.5">
      <c r="A45" s="62" t="s">
        <v>1244</v>
      </c>
      <c r="B45" s="81">
        <v>2003</v>
      </c>
      <c r="C45" s="96" t="s">
        <v>1245</v>
      </c>
      <c r="D45" s="62" t="s">
        <v>1246</v>
      </c>
      <c r="E45" s="62" t="s">
        <v>1230</v>
      </c>
      <c r="F45" s="66"/>
      <c r="G45" s="69"/>
      <c r="H45" s="25"/>
      <c r="I45" s="26"/>
      <c r="J45" s="25"/>
      <c r="K45" s="27"/>
      <c r="L45" s="51">
        <v>16</v>
      </c>
      <c r="M45" s="27">
        <v>29</v>
      </c>
      <c r="N45" s="25"/>
      <c r="O45" s="26"/>
      <c r="P45" s="104"/>
      <c r="Q45" s="105"/>
      <c r="R45" s="25"/>
      <c r="S45" s="26"/>
      <c r="T45" s="56"/>
      <c r="U45" s="26"/>
      <c r="V45" s="159"/>
      <c r="W45" s="159"/>
      <c r="X45" s="56"/>
      <c r="Y45" s="26"/>
      <c r="Z45" s="25"/>
      <c r="AA45" s="26"/>
      <c r="AB45" s="4">
        <f t="shared" si="2"/>
        <v>29</v>
      </c>
      <c r="AC45" s="3">
        <f t="shared" si="3"/>
        <v>29</v>
      </c>
      <c r="AD45" s="23">
        <f t="shared" si="4"/>
        <v>43</v>
      </c>
      <c r="AE45">
        <v>1</v>
      </c>
    </row>
    <row r="46" spans="1:31" ht="16.5">
      <c r="A46" s="62"/>
      <c r="B46" s="65">
        <v>37877</v>
      </c>
      <c r="C46" s="62" t="s">
        <v>606</v>
      </c>
      <c r="D46" s="62" t="s">
        <v>607</v>
      </c>
      <c r="E46" s="62" t="s">
        <v>493</v>
      </c>
      <c r="F46" s="66">
        <v>15</v>
      </c>
      <c r="G46" s="69">
        <v>29</v>
      </c>
      <c r="H46" s="25"/>
      <c r="I46" s="26"/>
      <c r="J46" s="25"/>
      <c r="K46" s="27"/>
      <c r="L46" s="51"/>
      <c r="M46" s="27"/>
      <c r="N46" s="25"/>
      <c r="O46" s="26"/>
      <c r="P46" s="104"/>
      <c r="Q46" s="105"/>
      <c r="R46" s="25"/>
      <c r="S46" s="26"/>
      <c r="T46" s="56"/>
      <c r="U46" s="26"/>
      <c r="V46" s="159"/>
      <c r="W46" s="159"/>
      <c r="X46" s="56"/>
      <c r="Y46" s="26"/>
      <c r="Z46" s="25"/>
      <c r="AA46" s="26"/>
      <c r="AB46" s="4">
        <f t="shared" ref="AB46:AB77" si="5">G46+K46+M46+O46+Q46+S46+AA46+U46+W46+Y46+I46</f>
        <v>29</v>
      </c>
      <c r="AC46" s="3">
        <f t="shared" si="3"/>
        <v>29</v>
      </c>
      <c r="AD46" s="23">
        <f t="shared" si="4"/>
        <v>44</v>
      </c>
      <c r="AE46">
        <v>1</v>
      </c>
    </row>
    <row r="47" spans="1:31" ht="16.5">
      <c r="A47" s="62"/>
      <c r="B47" s="65">
        <v>37686</v>
      </c>
      <c r="C47" s="62" t="s">
        <v>491</v>
      </c>
      <c r="D47" s="62" t="s">
        <v>609</v>
      </c>
      <c r="E47" s="62" t="s">
        <v>493</v>
      </c>
      <c r="F47" s="66">
        <v>16</v>
      </c>
      <c r="G47" s="69">
        <v>27</v>
      </c>
      <c r="H47" s="25"/>
      <c r="I47" s="26"/>
      <c r="J47" s="25"/>
      <c r="K47" s="27"/>
      <c r="L47" s="51"/>
      <c r="M47" s="27"/>
      <c r="N47" s="25"/>
      <c r="O47" s="26"/>
      <c r="P47" s="104"/>
      <c r="Q47" s="105"/>
      <c r="R47" s="25"/>
      <c r="S47" s="26"/>
      <c r="T47" s="56"/>
      <c r="U47" s="26"/>
      <c r="V47" s="159"/>
      <c r="W47" s="159"/>
      <c r="X47" s="56"/>
      <c r="Y47" s="26"/>
      <c r="Z47" s="25"/>
      <c r="AA47" s="26"/>
      <c r="AB47" s="4">
        <f t="shared" si="5"/>
        <v>27</v>
      </c>
      <c r="AC47" s="3">
        <f t="shared" si="3"/>
        <v>27</v>
      </c>
      <c r="AD47" s="23">
        <f t="shared" si="4"/>
        <v>45</v>
      </c>
      <c r="AE47">
        <v>1</v>
      </c>
    </row>
    <row r="48" spans="1:31" ht="16.5">
      <c r="A48" s="62" t="s">
        <v>636</v>
      </c>
      <c r="B48" s="65">
        <v>38306</v>
      </c>
      <c r="C48" s="62" t="s">
        <v>181</v>
      </c>
      <c r="D48" s="62" t="s">
        <v>109</v>
      </c>
      <c r="E48" s="62" t="s">
        <v>449</v>
      </c>
      <c r="F48" s="66">
        <v>20</v>
      </c>
      <c r="G48" s="69">
        <v>23</v>
      </c>
      <c r="H48" s="25"/>
      <c r="I48" s="26"/>
      <c r="J48" s="25"/>
      <c r="K48" s="27"/>
      <c r="L48" s="51"/>
      <c r="M48" s="27"/>
      <c r="N48" s="25"/>
      <c r="O48" s="26"/>
      <c r="P48" s="104"/>
      <c r="Q48" s="105"/>
      <c r="R48" s="25"/>
      <c r="S48" s="26"/>
      <c r="T48" s="56"/>
      <c r="U48" s="26"/>
      <c r="V48" s="159"/>
      <c r="W48" s="159"/>
      <c r="X48" s="56"/>
      <c r="Y48" s="26"/>
      <c r="Z48" s="25"/>
      <c r="AA48" s="26"/>
      <c r="AB48" s="4">
        <f t="shared" si="5"/>
        <v>23</v>
      </c>
      <c r="AC48" s="3">
        <f t="shared" si="3"/>
        <v>23</v>
      </c>
      <c r="AD48" s="23">
        <f t="shared" si="4"/>
        <v>46</v>
      </c>
      <c r="AE48">
        <v>1</v>
      </c>
    </row>
    <row r="49" spans="1:31" ht="16.5">
      <c r="A49" s="62"/>
      <c r="B49" s="38"/>
      <c r="C49" s="62" t="s">
        <v>1467</v>
      </c>
      <c r="D49" s="62" t="s">
        <v>1468</v>
      </c>
      <c r="E49" s="62" t="s">
        <v>32</v>
      </c>
      <c r="F49" s="66"/>
      <c r="G49" s="69"/>
      <c r="H49" s="25"/>
      <c r="I49" s="26"/>
      <c r="J49" s="25"/>
      <c r="K49" s="27"/>
      <c r="L49" s="51"/>
      <c r="M49" s="27"/>
      <c r="N49" s="25"/>
      <c r="O49" s="26"/>
      <c r="P49" s="104"/>
      <c r="Q49" s="105"/>
      <c r="R49" s="25"/>
      <c r="S49" s="26"/>
      <c r="T49" s="56">
        <v>25</v>
      </c>
      <c r="U49" s="26">
        <v>22</v>
      </c>
      <c r="V49" s="159"/>
      <c r="W49" s="159"/>
      <c r="X49" s="56"/>
      <c r="Y49" s="26"/>
      <c r="Z49" s="25"/>
      <c r="AA49" s="26"/>
      <c r="AB49" s="4">
        <f t="shared" si="5"/>
        <v>22</v>
      </c>
      <c r="AC49" s="3">
        <f t="shared" si="3"/>
        <v>22</v>
      </c>
      <c r="AD49" s="23">
        <f t="shared" si="4"/>
        <v>47</v>
      </c>
      <c r="AE49">
        <v>1</v>
      </c>
    </row>
    <row r="50" spans="1:31" ht="16.5">
      <c r="A50" s="62" t="s">
        <v>1249</v>
      </c>
      <c r="B50" s="62">
        <v>2004</v>
      </c>
      <c r="C50" s="96" t="s">
        <v>1250</v>
      </c>
      <c r="D50" s="62" t="s">
        <v>965</v>
      </c>
      <c r="E50" s="62" t="s">
        <v>494</v>
      </c>
      <c r="F50" s="66"/>
      <c r="G50" s="69"/>
      <c r="H50" s="25"/>
      <c r="I50" s="26"/>
      <c r="J50" s="25"/>
      <c r="K50" s="27"/>
      <c r="L50" s="51">
        <v>24</v>
      </c>
      <c r="M50" s="27">
        <v>21</v>
      </c>
      <c r="N50" s="25"/>
      <c r="O50" s="26"/>
      <c r="P50" s="104"/>
      <c r="Q50" s="105"/>
      <c r="R50" s="25"/>
      <c r="S50" s="26"/>
      <c r="T50" s="56"/>
      <c r="U50" s="26"/>
      <c r="V50" s="159"/>
      <c r="W50" s="159"/>
      <c r="X50" s="56"/>
      <c r="Y50" s="26"/>
      <c r="Z50" s="25"/>
      <c r="AA50" s="26"/>
      <c r="AB50" s="4">
        <f t="shared" si="5"/>
        <v>21</v>
      </c>
      <c r="AC50" s="3">
        <f t="shared" si="3"/>
        <v>21</v>
      </c>
      <c r="AD50" s="23">
        <f t="shared" si="4"/>
        <v>48</v>
      </c>
      <c r="AE50">
        <v>1</v>
      </c>
    </row>
    <row r="51" spans="1:31" ht="16.5">
      <c r="A51" s="62"/>
      <c r="B51" s="87">
        <v>38033</v>
      </c>
      <c r="C51" s="62" t="s">
        <v>1353</v>
      </c>
      <c r="D51" s="110" t="s">
        <v>743</v>
      </c>
      <c r="E51" s="62" t="s">
        <v>1230</v>
      </c>
      <c r="F51" s="66"/>
      <c r="G51" s="69"/>
      <c r="H51" s="25"/>
      <c r="I51" s="26"/>
      <c r="J51" s="25"/>
      <c r="K51" s="27"/>
      <c r="L51" s="51"/>
      <c r="M51" s="27"/>
      <c r="N51" s="25"/>
      <c r="O51" s="26"/>
      <c r="P51" s="104"/>
      <c r="Q51" s="105"/>
      <c r="R51" s="25"/>
      <c r="S51" s="26"/>
      <c r="T51" s="56"/>
      <c r="U51" s="26"/>
      <c r="V51" s="159"/>
      <c r="W51" s="159"/>
      <c r="X51" s="56">
        <v>24</v>
      </c>
      <c r="Y51" s="26">
        <v>20</v>
      </c>
      <c r="Z51" s="25"/>
      <c r="AA51" s="26"/>
      <c r="AB51" s="4">
        <f t="shared" si="5"/>
        <v>20</v>
      </c>
      <c r="AC51" s="3">
        <f t="shared" si="3"/>
        <v>20</v>
      </c>
      <c r="AD51" s="23">
        <f t="shared" si="4"/>
        <v>49</v>
      </c>
      <c r="AE51">
        <v>1</v>
      </c>
    </row>
    <row r="52" spans="1:31" ht="16.5">
      <c r="A52" s="62" t="s">
        <v>969</v>
      </c>
      <c r="B52" s="87">
        <v>38029</v>
      </c>
      <c r="C52" s="62" t="s">
        <v>971</v>
      </c>
      <c r="D52" s="62" t="s">
        <v>119</v>
      </c>
      <c r="E52" s="62" t="s">
        <v>970</v>
      </c>
      <c r="F52" s="66"/>
      <c r="G52" s="69"/>
      <c r="H52" s="25">
        <v>29</v>
      </c>
      <c r="I52" s="26">
        <v>18</v>
      </c>
      <c r="J52" s="25"/>
      <c r="K52" s="27"/>
      <c r="L52" s="51"/>
      <c r="M52" s="27"/>
      <c r="N52" s="25"/>
      <c r="O52" s="26"/>
      <c r="P52" s="104"/>
      <c r="Q52" s="105"/>
      <c r="R52" s="25"/>
      <c r="S52" s="26"/>
      <c r="T52" s="56"/>
      <c r="U52" s="26"/>
      <c r="V52" s="159"/>
      <c r="W52" s="159"/>
      <c r="X52" s="56"/>
      <c r="Y52" s="26"/>
      <c r="Z52" s="25"/>
      <c r="AA52" s="26"/>
      <c r="AB52" s="4">
        <f t="shared" si="5"/>
        <v>18</v>
      </c>
      <c r="AC52" s="3">
        <f t="shared" si="3"/>
        <v>18</v>
      </c>
      <c r="AD52" s="23">
        <f t="shared" si="4"/>
        <v>50</v>
      </c>
      <c r="AE52">
        <v>1</v>
      </c>
    </row>
    <row r="53" spans="1:31" ht="16.5">
      <c r="A53" s="62" t="s">
        <v>972</v>
      </c>
      <c r="B53" s="87">
        <v>38079</v>
      </c>
      <c r="C53" s="62" t="s">
        <v>973</v>
      </c>
      <c r="D53" s="62" t="s">
        <v>974</v>
      </c>
      <c r="E53" s="62" t="s">
        <v>233</v>
      </c>
      <c r="F53" s="66"/>
      <c r="G53" s="69"/>
      <c r="H53" s="25">
        <v>33</v>
      </c>
      <c r="I53" s="26">
        <v>13</v>
      </c>
      <c r="J53" s="25"/>
      <c r="K53" s="27"/>
      <c r="L53" s="51"/>
      <c r="M53" s="27"/>
      <c r="N53" s="25"/>
      <c r="O53" s="26"/>
      <c r="P53" s="104"/>
      <c r="Q53" s="105"/>
      <c r="R53" s="25"/>
      <c r="S53" s="26"/>
      <c r="T53" s="56"/>
      <c r="U53" s="26"/>
      <c r="V53" s="159"/>
      <c r="W53" s="159"/>
      <c r="X53" s="56"/>
      <c r="Y53" s="26"/>
      <c r="Z53" s="25"/>
      <c r="AA53" s="26"/>
      <c r="AB53" s="4">
        <f t="shared" si="5"/>
        <v>13</v>
      </c>
      <c r="AC53" s="3">
        <f t="shared" si="3"/>
        <v>13</v>
      </c>
      <c r="AD53" s="23">
        <f t="shared" si="4"/>
        <v>51</v>
      </c>
      <c r="AE53">
        <v>1</v>
      </c>
    </row>
    <row r="54" spans="1:31" ht="16.5">
      <c r="A54" s="62"/>
      <c r="B54" s="38"/>
      <c r="C54" s="62" t="s">
        <v>1464</v>
      </c>
      <c r="D54" s="62" t="s">
        <v>1386</v>
      </c>
      <c r="E54" s="62" t="s">
        <v>1451</v>
      </c>
      <c r="F54" s="66"/>
      <c r="G54" s="69"/>
      <c r="H54" s="25"/>
      <c r="I54" s="26"/>
      <c r="J54" s="25"/>
      <c r="K54" s="27"/>
      <c r="L54" s="51"/>
      <c r="M54" s="27"/>
      <c r="N54" s="25"/>
      <c r="O54" s="26"/>
      <c r="P54" s="104"/>
      <c r="Q54" s="105"/>
      <c r="R54" s="25"/>
      <c r="S54" s="26"/>
      <c r="T54" s="56">
        <v>5</v>
      </c>
      <c r="U54" s="26">
        <v>0</v>
      </c>
      <c r="V54" s="159"/>
      <c r="W54" s="159"/>
      <c r="X54" s="56"/>
      <c r="Y54" s="26"/>
      <c r="Z54" s="25"/>
      <c r="AA54" s="26"/>
      <c r="AB54" s="4">
        <f t="shared" si="5"/>
        <v>0</v>
      </c>
      <c r="AC54" s="3">
        <f t="shared" si="3"/>
        <v>0</v>
      </c>
      <c r="AD54" s="23">
        <f t="shared" si="4"/>
        <v>52</v>
      </c>
      <c r="AE54">
        <v>1</v>
      </c>
    </row>
    <row r="55" spans="1:31" ht="16.5">
      <c r="A55" s="62"/>
      <c r="B55" s="38"/>
      <c r="C55" s="62" t="s">
        <v>1465</v>
      </c>
      <c r="D55" s="62" t="s">
        <v>673</v>
      </c>
      <c r="E55" s="62" t="s">
        <v>1451</v>
      </c>
      <c r="F55" s="66"/>
      <c r="G55" s="69"/>
      <c r="H55" s="25"/>
      <c r="I55" s="26"/>
      <c r="J55" s="25"/>
      <c r="K55" s="27"/>
      <c r="L55" s="51"/>
      <c r="M55" s="27"/>
      <c r="N55" s="25"/>
      <c r="O55" s="26"/>
      <c r="P55" s="104"/>
      <c r="Q55" s="105"/>
      <c r="R55" s="25"/>
      <c r="S55" s="26"/>
      <c r="T55" s="56">
        <v>15</v>
      </c>
      <c r="U55" s="26">
        <v>0</v>
      </c>
      <c r="V55" s="159"/>
      <c r="W55" s="159"/>
      <c r="X55" s="56"/>
      <c r="Y55" s="26"/>
      <c r="Z55" s="25"/>
      <c r="AA55" s="26"/>
      <c r="AB55" s="4">
        <f t="shared" si="5"/>
        <v>0</v>
      </c>
      <c r="AC55" s="3">
        <f t="shared" si="3"/>
        <v>0</v>
      </c>
      <c r="AD55" s="23">
        <f t="shared" si="4"/>
        <v>53</v>
      </c>
      <c r="AE55">
        <v>1</v>
      </c>
    </row>
    <row r="56" spans="1:31" ht="16.5">
      <c r="A56" s="62"/>
      <c r="B56" s="38"/>
      <c r="C56" s="62" t="s">
        <v>1466</v>
      </c>
      <c r="D56" s="62" t="s">
        <v>1443</v>
      </c>
      <c r="E56" s="62" t="s">
        <v>1448</v>
      </c>
      <c r="F56" s="66"/>
      <c r="G56" s="69"/>
      <c r="H56" s="25"/>
      <c r="I56" s="26"/>
      <c r="J56" s="25"/>
      <c r="K56" s="27"/>
      <c r="L56" s="51"/>
      <c r="M56" s="27"/>
      <c r="N56" s="25"/>
      <c r="O56" s="26"/>
      <c r="P56" s="104"/>
      <c r="Q56" s="105"/>
      <c r="R56" s="25"/>
      <c r="S56" s="26"/>
      <c r="T56" s="56">
        <v>18</v>
      </c>
      <c r="U56" s="26">
        <v>0</v>
      </c>
      <c r="V56" s="159"/>
      <c r="W56" s="159"/>
      <c r="X56" s="56"/>
      <c r="Y56" s="26"/>
      <c r="Z56" s="25"/>
      <c r="AA56" s="26"/>
      <c r="AB56" s="4">
        <f t="shared" si="5"/>
        <v>0</v>
      </c>
      <c r="AC56" s="3">
        <f t="shared" si="3"/>
        <v>0</v>
      </c>
      <c r="AD56" s="23">
        <f t="shared" si="4"/>
        <v>54</v>
      </c>
      <c r="AE56">
        <v>1</v>
      </c>
    </row>
    <row r="57" spans="1:31" ht="16.5">
      <c r="A57" s="62"/>
      <c r="B57" s="38"/>
      <c r="C57" s="62" t="s">
        <v>1469</v>
      </c>
      <c r="D57" s="62" t="s">
        <v>1470</v>
      </c>
      <c r="E57" s="62" t="s">
        <v>1448</v>
      </c>
      <c r="F57" s="66"/>
      <c r="G57" s="69"/>
      <c r="H57" s="25"/>
      <c r="I57" s="26"/>
      <c r="J57" s="25"/>
      <c r="K57" s="27"/>
      <c r="L57" s="51"/>
      <c r="M57" s="27"/>
      <c r="N57" s="25"/>
      <c r="O57" s="26"/>
      <c r="P57" s="104"/>
      <c r="Q57" s="105"/>
      <c r="R57" s="25"/>
      <c r="S57" s="26"/>
      <c r="T57" s="56">
        <v>30</v>
      </c>
      <c r="U57" s="26">
        <v>0</v>
      </c>
      <c r="V57" s="159"/>
      <c r="W57" s="159"/>
      <c r="X57" s="56"/>
      <c r="Y57" s="26"/>
      <c r="Z57" s="25"/>
      <c r="AA57" s="26"/>
      <c r="AB57" s="4">
        <f t="shared" si="5"/>
        <v>0</v>
      </c>
      <c r="AC57" s="3">
        <f t="shared" si="3"/>
        <v>0</v>
      </c>
      <c r="AD57" s="23">
        <f t="shared" si="4"/>
        <v>55</v>
      </c>
      <c r="AE57">
        <v>1</v>
      </c>
    </row>
    <row r="58" spans="1:31" ht="16.5">
      <c r="A58" s="78" t="s">
        <v>198</v>
      </c>
      <c r="B58" s="38">
        <v>2003</v>
      </c>
      <c r="C58" s="96" t="s">
        <v>1234</v>
      </c>
      <c r="D58" s="62" t="s">
        <v>1235</v>
      </c>
      <c r="E58" s="62" t="s">
        <v>198</v>
      </c>
      <c r="F58" s="66"/>
      <c r="G58" s="69"/>
      <c r="H58" s="25"/>
      <c r="I58" s="26"/>
      <c r="J58" s="25"/>
      <c r="K58" s="27"/>
      <c r="L58" s="51">
        <v>12</v>
      </c>
      <c r="M58" s="27">
        <v>0</v>
      </c>
      <c r="N58" s="25"/>
      <c r="O58" s="26"/>
      <c r="P58" s="104"/>
      <c r="Q58" s="105"/>
      <c r="R58" s="25"/>
      <c r="S58" s="26"/>
      <c r="T58" s="56"/>
      <c r="U58" s="26"/>
      <c r="V58" s="159"/>
      <c r="W58" s="159"/>
      <c r="X58" s="56"/>
      <c r="Y58" s="26"/>
      <c r="Z58" s="25"/>
      <c r="AA58" s="26"/>
      <c r="AB58" s="4">
        <f t="shared" si="5"/>
        <v>0</v>
      </c>
      <c r="AC58" s="3">
        <f t="shared" si="3"/>
        <v>0</v>
      </c>
      <c r="AD58" s="23">
        <f t="shared" si="4"/>
        <v>56</v>
      </c>
      <c r="AE58">
        <v>1</v>
      </c>
    </row>
    <row r="59" spans="1:31" ht="16.5">
      <c r="A59" s="78" t="s">
        <v>198</v>
      </c>
      <c r="B59" s="62">
        <v>2003</v>
      </c>
      <c r="C59" s="96" t="s">
        <v>1236</v>
      </c>
      <c r="D59" s="62" t="s">
        <v>928</v>
      </c>
      <c r="E59" s="62" t="s">
        <v>198</v>
      </c>
      <c r="F59" s="66"/>
      <c r="G59" s="69"/>
      <c r="H59" s="25"/>
      <c r="I59" s="26"/>
      <c r="J59" s="25"/>
      <c r="K59" s="27"/>
      <c r="L59" s="51">
        <v>12</v>
      </c>
      <c r="M59" s="27">
        <v>0</v>
      </c>
      <c r="N59" s="25"/>
      <c r="O59" s="26"/>
      <c r="P59" s="104"/>
      <c r="Q59" s="105"/>
      <c r="R59" s="25"/>
      <c r="S59" s="26"/>
      <c r="T59" s="56"/>
      <c r="U59" s="26"/>
      <c r="V59" s="159"/>
      <c r="W59" s="159"/>
      <c r="X59" s="56"/>
      <c r="Y59" s="26"/>
      <c r="Z59" s="25"/>
      <c r="AA59" s="26"/>
      <c r="AB59" s="4">
        <f t="shared" si="5"/>
        <v>0</v>
      </c>
      <c r="AC59" s="3">
        <f t="shared" si="3"/>
        <v>0</v>
      </c>
      <c r="AD59" s="23">
        <f t="shared" si="4"/>
        <v>57</v>
      </c>
      <c r="AE59">
        <v>1</v>
      </c>
    </row>
    <row r="60" spans="1:31" ht="16.5">
      <c r="A60" s="62" t="s">
        <v>956</v>
      </c>
      <c r="B60" s="38" t="s">
        <v>957</v>
      </c>
      <c r="C60" s="62" t="s">
        <v>961</v>
      </c>
      <c r="D60" s="62" t="s">
        <v>962</v>
      </c>
      <c r="E60" s="62" t="s">
        <v>901</v>
      </c>
      <c r="F60" s="66"/>
      <c r="G60" s="69"/>
      <c r="H60" s="25">
        <v>4</v>
      </c>
      <c r="I60" s="26">
        <v>0</v>
      </c>
      <c r="J60" s="25"/>
      <c r="K60" s="27"/>
      <c r="L60" s="51"/>
      <c r="M60" s="27"/>
      <c r="N60" s="25"/>
      <c r="O60" s="26"/>
      <c r="P60" s="104"/>
      <c r="Q60" s="105"/>
      <c r="R60" s="25"/>
      <c r="S60" s="26"/>
      <c r="T60" s="56"/>
      <c r="U60" s="26"/>
      <c r="V60" s="159"/>
      <c r="W60" s="159"/>
      <c r="X60" s="56"/>
      <c r="Y60" s="26"/>
      <c r="Z60" s="25"/>
      <c r="AA60" s="26"/>
      <c r="AB60" s="4">
        <f t="shared" si="5"/>
        <v>0</v>
      </c>
      <c r="AC60" s="3">
        <f t="shared" si="3"/>
        <v>0</v>
      </c>
      <c r="AD60" s="23">
        <f t="shared" si="4"/>
        <v>58</v>
      </c>
      <c r="AE60">
        <v>1</v>
      </c>
    </row>
    <row r="61" spans="1:31" ht="16.5">
      <c r="A61" s="62" t="s">
        <v>958</v>
      </c>
      <c r="B61" s="87">
        <v>38234</v>
      </c>
      <c r="C61" s="62" t="s">
        <v>959</v>
      </c>
      <c r="D61" s="62" t="s">
        <v>960</v>
      </c>
      <c r="E61" s="62" t="s">
        <v>901</v>
      </c>
      <c r="F61" s="66"/>
      <c r="G61" s="69"/>
      <c r="H61" s="25">
        <v>9</v>
      </c>
      <c r="I61" s="26">
        <v>0</v>
      </c>
      <c r="J61" s="25"/>
      <c r="K61" s="27"/>
      <c r="L61" s="51"/>
      <c r="M61" s="27"/>
      <c r="N61" s="25"/>
      <c r="O61" s="26"/>
      <c r="P61" s="104"/>
      <c r="Q61" s="105"/>
      <c r="R61" s="25"/>
      <c r="S61" s="26"/>
      <c r="T61" s="56"/>
      <c r="U61" s="26"/>
      <c r="V61" s="159"/>
      <c r="W61" s="159"/>
      <c r="X61" s="56"/>
      <c r="Y61" s="26"/>
      <c r="Z61" s="25"/>
      <c r="AA61" s="26"/>
      <c r="AB61" s="4">
        <f t="shared" si="5"/>
        <v>0</v>
      </c>
      <c r="AC61" s="3">
        <f t="shared" si="3"/>
        <v>0</v>
      </c>
      <c r="AD61" s="23">
        <f t="shared" si="4"/>
        <v>59</v>
      </c>
      <c r="AE61">
        <v>1</v>
      </c>
    </row>
    <row r="62" spans="1:31" ht="16.5">
      <c r="A62" s="62" t="s">
        <v>981</v>
      </c>
      <c r="B62" s="80" t="s">
        <v>982</v>
      </c>
      <c r="C62" s="62" t="s">
        <v>983</v>
      </c>
      <c r="D62" s="62" t="s">
        <v>984</v>
      </c>
      <c r="E62" s="62" t="s">
        <v>901</v>
      </c>
      <c r="F62" s="66"/>
      <c r="G62" s="69"/>
      <c r="H62" s="25">
        <v>18</v>
      </c>
      <c r="I62" s="26">
        <v>0</v>
      </c>
      <c r="J62" s="25"/>
      <c r="K62" s="27"/>
      <c r="L62" s="51"/>
      <c r="M62" s="27"/>
      <c r="N62" s="25"/>
      <c r="O62" s="26"/>
      <c r="P62" s="104"/>
      <c r="Q62" s="105"/>
      <c r="R62" s="25"/>
      <c r="S62" s="26"/>
      <c r="T62" s="56"/>
      <c r="U62" s="26"/>
      <c r="V62" s="159"/>
      <c r="W62" s="159"/>
      <c r="X62" s="56"/>
      <c r="Y62" s="26"/>
      <c r="Z62" s="25"/>
      <c r="AA62" s="26"/>
      <c r="AB62" s="4">
        <f t="shared" si="5"/>
        <v>0</v>
      </c>
      <c r="AC62" s="3">
        <f t="shared" si="3"/>
        <v>0</v>
      </c>
      <c r="AD62" s="23">
        <f t="shared" si="4"/>
        <v>60</v>
      </c>
      <c r="AE62">
        <v>1</v>
      </c>
    </row>
    <row r="63" spans="1:31" ht="16.5">
      <c r="A63" s="62" t="s">
        <v>966</v>
      </c>
      <c r="B63" s="38" t="s">
        <v>967</v>
      </c>
      <c r="C63" s="62" t="s">
        <v>968</v>
      </c>
      <c r="D63" s="62" t="s">
        <v>146</v>
      </c>
      <c r="E63" s="62" t="s">
        <v>800</v>
      </c>
      <c r="F63" s="66"/>
      <c r="G63" s="69"/>
      <c r="H63" s="25">
        <v>28</v>
      </c>
      <c r="I63" s="26">
        <v>0</v>
      </c>
      <c r="J63" s="25"/>
      <c r="K63" s="27"/>
      <c r="L63" s="51"/>
      <c r="M63" s="27"/>
      <c r="N63" s="25"/>
      <c r="O63" s="26"/>
      <c r="P63" s="104"/>
      <c r="Q63" s="105"/>
      <c r="R63" s="25"/>
      <c r="S63" s="26"/>
      <c r="T63" s="56"/>
      <c r="U63" s="26"/>
      <c r="V63" s="159"/>
      <c r="W63" s="159"/>
      <c r="X63" s="56"/>
      <c r="Y63" s="26"/>
      <c r="Z63" s="25"/>
      <c r="AA63" s="26"/>
      <c r="AB63" s="4">
        <f t="shared" si="5"/>
        <v>0</v>
      </c>
      <c r="AC63" s="3">
        <f t="shared" si="3"/>
        <v>0</v>
      </c>
      <c r="AD63" s="23">
        <f t="shared" si="4"/>
        <v>61</v>
      </c>
      <c r="AE63">
        <v>1</v>
      </c>
    </row>
    <row r="64" spans="1:31" ht="16.5">
      <c r="A64" s="62"/>
      <c r="B64" s="38"/>
      <c r="C64" s="62"/>
      <c r="D64" s="62"/>
      <c r="E64" s="62"/>
      <c r="F64" s="66"/>
      <c r="G64" s="69"/>
      <c r="H64" s="25"/>
      <c r="I64" s="26"/>
      <c r="J64" s="25"/>
      <c r="K64" s="27"/>
      <c r="L64" s="51"/>
      <c r="M64" s="27"/>
      <c r="N64" s="25"/>
      <c r="O64" s="26"/>
      <c r="P64" s="104"/>
      <c r="Q64" s="105"/>
      <c r="R64" s="25"/>
      <c r="S64" s="26"/>
      <c r="T64" s="56"/>
      <c r="U64" s="26"/>
      <c r="V64" s="159"/>
      <c r="W64" s="159"/>
      <c r="X64" s="56"/>
      <c r="Y64" s="26"/>
      <c r="Z64" s="25"/>
      <c r="AA64" s="26"/>
      <c r="AB64" s="4">
        <f t="shared" si="5"/>
        <v>0</v>
      </c>
      <c r="AC64" s="3">
        <f t="shared" si="3"/>
        <v>0</v>
      </c>
      <c r="AD64" s="23">
        <f t="shared" si="4"/>
        <v>62</v>
      </c>
    </row>
    <row r="65" spans="1:30" ht="16.5">
      <c r="A65" s="62"/>
      <c r="B65" s="38"/>
      <c r="C65" s="62"/>
      <c r="D65" s="62"/>
      <c r="E65" s="62"/>
      <c r="F65" s="66"/>
      <c r="G65" s="69"/>
      <c r="H65" s="25"/>
      <c r="I65" s="26"/>
      <c r="J65" s="25"/>
      <c r="K65" s="27"/>
      <c r="L65" s="51"/>
      <c r="M65" s="27"/>
      <c r="N65" s="25"/>
      <c r="O65" s="26"/>
      <c r="P65" s="104"/>
      <c r="Q65" s="105"/>
      <c r="R65" s="25"/>
      <c r="S65" s="26"/>
      <c r="T65" s="56"/>
      <c r="U65" s="26"/>
      <c r="V65" s="159"/>
      <c r="W65" s="159"/>
      <c r="X65" s="56"/>
      <c r="Y65" s="26"/>
      <c r="Z65" s="25"/>
      <c r="AA65" s="26"/>
      <c r="AB65" s="4">
        <f t="shared" si="5"/>
        <v>0</v>
      </c>
      <c r="AC65" s="3">
        <f t="shared" si="3"/>
        <v>0</v>
      </c>
      <c r="AD65" s="23">
        <f t="shared" si="4"/>
        <v>63</v>
      </c>
    </row>
    <row r="66" spans="1:30" ht="16.5">
      <c r="A66" s="62"/>
      <c r="B66" s="38"/>
      <c r="C66" s="62"/>
      <c r="D66" s="62"/>
      <c r="E66" s="62"/>
      <c r="F66" s="66"/>
      <c r="G66" s="69"/>
      <c r="H66" s="25"/>
      <c r="I66" s="26"/>
      <c r="J66" s="25"/>
      <c r="K66" s="27"/>
      <c r="L66" s="51"/>
      <c r="M66" s="27"/>
      <c r="N66" s="25"/>
      <c r="O66" s="26"/>
      <c r="P66" s="104"/>
      <c r="Q66" s="105"/>
      <c r="R66" s="25"/>
      <c r="S66" s="26"/>
      <c r="T66" s="56"/>
      <c r="U66" s="26"/>
      <c r="V66" s="159"/>
      <c r="W66" s="159"/>
      <c r="X66" s="56"/>
      <c r="Y66" s="26"/>
      <c r="Z66" s="25"/>
      <c r="AA66" s="26"/>
      <c r="AB66" s="4">
        <f t="shared" si="5"/>
        <v>0</v>
      </c>
      <c r="AC66" s="3">
        <f t="shared" si="3"/>
        <v>0</v>
      </c>
      <c r="AD66" s="23">
        <f t="shared" si="4"/>
        <v>64</v>
      </c>
    </row>
    <row r="67" spans="1:30" ht="16.5">
      <c r="A67" s="62"/>
      <c r="B67" s="38"/>
      <c r="C67" s="62"/>
      <c r="D67" s="62"/>
      <c r="E67" s="62"/>
      <c r="F67" s="66"/>
      <c r="G67" s="69"/>
      <c r="H67" s="25"/>
      <c r="I67" s="26"/>
      <c r="J67" s="25"/>
      <c r="K67" s="27"/>
      <c r="L67" s="51"/>
      <c r="M67" s="27"/>
      <c r="N67" s="25"/>
      <c r="O67" s="26"/>
      <c r="P67" s="104"/>
      <c r="Q67" s="105"/>
      <c r="R67" s="25"/>
      <c r="S67" s="26"/>
      <c r="T67" s="56"/>
      <c r="U67" s="26"/>
      <c r="V67" s="159"/>
      <c r="W67" s="159"/>
      <c r="X67" s="56"/>
      <c r="Y67" s="26"/>
      <c r="Z67" s="25"/>
      <c r="AA67" s="26"/>
      <c r="AB67" s="4">
        <f t="shared" si="5"/>
        <v>0</v>
      </c>
      <c r="AC67" s="3">
        <f t="shared" ref="AC67:AC74" si="6">G67+I67+K67+M67+O67+Q67+S67+AA67+U67+W67+Y67</f>
        <v>0</v>
      </c>
      <c r="AD67" s="23">
        <f t="shared" si="4"/>
        <v>65</v>
      </c>
    </row>
    <row r="68" spans="1:30" ht="16.5">
      <c r="A68" s="62"/>
      <c r="B68" s="38"/>
      <c r="C68" s="62"/>
      <c r="D68" s="62"/>
      <c r="E68" s="62"/>
      <c r="F68" s="66"/>
      <c r="G68" s="69"/>
      <c r="H68" s="25"/>
      <c r="I68" s="26"/>
      <c r="J68" s="25"/>
      <c r="K68" s="27"/>
      <c r="L68" s="51"/>
      <c r="M68" s="27"/>
      <c r="N68" s="25"/>
      <c r="O68" s="26"/>
      <c r="P68" s="104"/>
      <c r="Q68" s="105"/>
      <c r="R68" s="25"/>
      <c r="S68" s="26"/>
      <c r="T68" s="56"/>
      <c r="U68" s="26"/>
      <c r="V68" s="159"/>
      <c r="W68" s="159"/>
      <c r="X68" s="56"/>
      <c r="Y68" s="26"/>
      <c r="Z68" s="25"/>
      <c r="AA68" s="26"/>
      <c r="AB68" s="4">
        <f t="shared" si="5"/>
        <v>0</v>
      </c>
      <c r="AC68" s="3">
        <f t="shared" si="6"/>
        <v>0</v>
      </c>
      <c r="AD68" s="23">
        <f t="shared" ref="AD68:AD74" si="7">AD67+1</f>
        <v>66</v>
      </c>
    </row>
    <row r="69" spans="1:30" ht="16.5">
      <c r="A69" s="62"/>
      <c r="B69" s="38"/>
      <c r="C69" s="62"/>
      <c r="D69" s="62"/>
      <c r="E69" s="62"/>
      <c r="F69" s="66"/>
      <c r="G69" s="69"/>
      <c r="H69" s="25"/>
      <c r="I69" s="26"/>
      <c r="J69" s="25"/>
      <c r="K69" s="27"/>
      <c r="L69" s="51"/>
      <c r="M69" s="27"/>
      <c r="N69" s="25"/>
      <c r="O69" s="26"/>
      <c r="P69" s="104"/>
      <c r="Q69" s="105"/>
      <c r="R69" s="25"/>
      <c r="S69" s="26"/>
      <c r="T69" s="56"/>
      <c r="U69" s="26"/>
      <c r="V69" s="159"/>
      <c r="W69" s="159"/>
      <c r="X69" s="56"/>
      <c r="Y69" s="26"/>
      <c r="Z69" s="25"/>
      <c r="AA69" s="26"/>
      <c r="AB69" s="4">
        <f t="shared" si="5"/>
        <v>0</v>
      </c>
      <c r="AC69" s="3">
        <f t="shared" si="6"/>
        <v>0</v>
      </c>
      <c r="AD69" s="23">
        <f t="shared" si="7"/>
        <v>67</v>
      </c>
    </row>
    <row r="70" spans="1:30" ht="16.5">
      <c r="A70" s="62"/>
      <c r="B70" s="38"/>
      <c r="C70" s="62"/>
      <c r="D70" s="62"/>
      <c r="E70" s="62"/>
      <c r="F70" s="66"/>
      <c r="G70" s="69"/>
      <c r="H70" s="25"/>
      <c r="I70" s="26"/>
      <c r="J70" s="25"/>
      <c r="K70" s="27"/>
      <c r="L70" s="51"/>
      <c r="M70" s="27"/>
      <c r="N70" s="25"/>
      <c r="O70" s="26"/>
      <c r="P70" s="104"/>
      <c r="Q70" s="105"/>
      <c r="R70" s="25"/>
      <c r="S70" s="26"/>
      <c r="T70" s="56"/>
      <c r="U70" s="26"/>
      <c r="V70" s="159"/>
      <c r="W70" s="159"/>
      <c r="X70" s="56"/>
      <c r="Y70" s="26"/>
      <c r="Z70" s="25"/>
      <c r="AA70" s="26"/>
      <c r="AB70" s="4">
        <f t="shared" si="5"/>
        <v>0</v>
      </c>
      <c r="AC70" s="3">
        <f t="shared" si="6"/>
        <v>0</v>
      </c>
      <c r="AD70" s="23">
        <f t="shared" si="7"/>
        <v>68</v>
      </c>
    </row>
    <row r="71" spans="1:30" ht="16.5">
      <c r="A71" s="62"/>
      <c r="B71" s="38"/>
      <c r="C71" s="62"/>
      <c r="D71" s="62"/>
      <c r="E71" s="62"/>
      <c r="F71" s="66"/>
      <c r="G71" s="69"/>
      <c r="H71" s="25"/>
      <c r="I71" s="26"/>
      <c r="J71" s="25"/>
      <c r="K71" s="27"/>
      <c r="L71" s="51"/>
      <c r="M71" s="27"/>
      <c r="N71" s="25"/>
      <c r="O71" s="26"/>
      <c r="P71" s="104"/>
      <c r="Q71" s="105"/>
      <c r="R71" s="25"/>
      <c r="S71" s="26"/>
      <c r="T71" s="56"/>
      <c r="U71" s="26"/>
      <c r="V71" s="159"/>
      <c r="W71" s="159"/>
      <c r="X71" s="56"/>
      <c r="Y71" s="26"/>
      <c r="Z71" s="25"/>
      <c r="AA71" s="26"/>
      <c r="AB71" s="4">
        <f t="shared" si="5"/>
        <v>0</v>
      </c>
      <c r="AC71" s="3">
        <f t="shared" si="6"/>
        <v>0</v>
      </c>
      <c r="AD71" s="23">
        <f t="shared" si="7"/>
        <v>69</v>
      </c>
    </row>
    <row r="72" spans="1:30" ht="16.5">
      <c r="A72" s="62"/>
      <c r="B72" s="38"/>
      <c r="C72" s="62"/>
      <c r="D72" s="62"/>
      <c r="E72" s="62"/>
      <c r="F72" s="66"/>
      <c r="G72" s="69"/>
      <c r="H72" s="25"/>
      <c r="I72" s="26"/>
      <c r="J72" s="25"/>
      <c r="K72" s="27"/>
      <c r="L72" s="51"/>
      <c r="M72" s="27"/>
      <c r="N72" s="25"/>
      <c r="O72" s="26"/>
      <c r="P72" s="104"/>
      <c r="Q72" s="105"/>
      <c r="R72" s="25"/>
      <c r="S72" s="26"/>
      <c r="T72" s="56"/>
      <c r="U72" s="26"/>
      <c r="V72" s="159"/>
      <c r="W72" s="159"/>
      <c r="X72" s="56"/>
      <c r="Y72" s="26"/>
      <c r="Z72" s="25"/>
      <c r="AA72" s="26"/>
      <c r="AB72" s="4">
        <f t="shared" si="5"/>
        <v>0</v>
      </c>
      <c r="AC72" s="3">
        <f t="shared" si="6"/>
        <v>0</v>
      </c>
      <c r="AD72" s="23">
        <f t="shared" si="7"/>
        <v>70</v>
      </c>
    </row>
    <row r="73" spans="1:30" ht="16.5">
      <c r="A73" s="62"/>
      <c r="B73" s="38"/>
      <c r="C73" s="62"/>
      <c r="D73" s="62"/>
      <c r="E73" s="62"/>
      <c r="F73" s="66"/>
      <c r="G73" s="69"/>
      <c r="H73" s="25"/>
      <c r="I73" s="26"/>
      <c r="J73" s="25"/>
      <c r="K73" s="27"/>
      <c r="L73" s="51"/>
      <c r="M73" s="27"/>
      <c r="N73" s="25"/>
      <c r="O73" s="26"/>
      <c r="P73" s="104"/>
      <c r="Q73" s="105"/>
      <c r="R73" s="25"/>
      <c r="S73" s="26"/>
      <c r="T73" s="56"/>
      <c r="U73" s="26"/>
      <c r="V73" s="159"/>
      <c r="W73" s="159"/>
      <c r="X73" s="56"/>
      <c r="Y73" s="26"/>
      <c r="Z73" s="25"/>
      <c r="AA73" s="26"/>
      <c r="AB73" s="4">
        <f t="shared" si="5"/>
        <v>0</v>
      </c>
      <c r="AC73" s="3">
        <f t="shared" si="6"/>
        <v>0</v>
      </c>
      <c r="AD73" s="23">
        <f t="shared" si="7"/>
        <v>71</v>
      </c>
    </row>
    <row r="74" spans="1:30" ht="16.5">
      <c r="A74" s="62"/>
      <c r="B74" s="38"/>
      <c r="C74" s="62"/>
      <c r="D74" s="62"/>
      <c r="E74" s="62"/>
      <c r="F74" s="66"/>
      <c r="G74" s="69"/>
      <c r="H74" s="25"/>
      <c r="I74" s="26"/>
      <c r="J74" s="25"/>
      <c r="K74" s="27"/>
      <c r="L74" s="51"/>
      <c r="M74" s="27"/>
      <c r="N74" s="25"/>
      <c r="O74" s="26"/>
      <c r="P74" s="104"/>
      <c r="Q74" s="105"/>
      <c r="R74" s="25"/>
      <c r="S74" s="26"/>
      <c r="T74" s="56"/>
      <c r="U74" s="26"/>
      <c r="V74" s="159"/>
      <c r="W74" s="159"/>
      <c r="X74" s="56"/>
      <c r="Y74" s="26"/>
      <c r="Z74" s="25"/>
      <c r="AA74" s="26"/>
      <c r="AB74" s="4">
        <f t="shared" si="5"/>
        <v>0</v>
      </c>
      <c r="AC74" s="3">
        <f t="shared" si="6"/>
        <v>0</v>
      </c>
      <c r="AD74" s="23">
        <f t="shared" si="7"/>
        <v>72</v>
      </c>
    </row>
  </sheetData>
  <mergeCells count="14">
    <mergeCell ref="Z1:AA1"/>
    <mergeCell ref="AB1:AD1"/>
    <mergeCell ref="AE1:AE2"/>
    <mergeCell ref="P1:Q1"/>
    <mergeCell ref="R1:S1"/>
    <mergeCell ref="T1:U1"/>
    <mergeCell ref="V1:W1"/>
    <mergeCell ref="X1:Y1"/>
    <mergeCell ref="C1:E1"/>
    <mergeCell ref="F1:G1"/>
    <mergeCell ref="H1:I1"/>
    <mergeCell ref="J1:K1"/>
    <mergeCell ref="L1:M1"/>
    <mergeCell ref="N1:O1"/>
  </mergeCells>
  <conditionalFormatting sqref="C3:E15">
    <cfRule type="expression" dxfId="161" priority="83" stopIfTrue="1">
      <formula>$I3="F"</formula>
    </cfRule>
    <cfRule type="expression" dxfId="160" priority="84" stopIfTrue="1">
      <formula>$I3="M"</formula>
    </cfRule>
  </conditionalFormatting>
  <conditionalFormatting sqref="C3:E15">
    <cfRule type="expression" dxfId="159" priority="59" stopIfTrue="1">
      <formula>$J3="F"</formula>
    </cfRule>
    <cfRule type="expression" dxfId="158" priority="60" stopIfTrue="1">
      <formula>$J3="M"</formula>
    </cfRule>
  </conditionalFormatting>
  <conditionalFormatting sqref="C20:D31">
    <cfRule type="expression" dxfId="157" priority="23" stopIfTrue="1">
      <formula>$I20="F"</formula>
    </cfRule>
    <cfRule type="expression" dxfId="156" priority="24" stopIfTrue="1">
      <formula>$I20="M"</formula>
    </cfRule>
  </conditionalFormatting>
  <conditionalFormatting sqref="C20:D31">
    <cfRule type="expression" dxfId="155" priority="21" stopIfTrue="1">
      <formula>$I20="F"</formula>
    </cfRule>
    <cfRule type="expression" dxfId="154" priority="22" stopIfTrue="1">
      <formula>$I20="M"</formula>
    </cfRule>
  </conditionalFormatting>
  <conditionalFormatting sqref="C20:D31">
    <cfRule type="expression" dxfId="153" priority="19" stopIfTrue="1">
      <formula>$I20="F"</formula>
    </cfRule>
    <cfRule type="expression" dxfId="152" priority="20" stopIfTrue="1">
      <formula>$I20="M"</formula>
    </cfRule>
  </conditionalFormatting>
  <conditionalFormatting sqref="C20:C31">
    <cfRule type="expression" dxfId="151" priority="17" stopIfTrue="1">
      <formula>$J20="F"</formula>
    </cfRule>
    <cfRule type="expression" dxfId="150" priority="18" stopIfTrue="1">
      <formula>$J20="M"</formula>
    </cfRule>
  </conditionalFormatting>
  <conditionalFormatting sqref="C20:D31">
    <cfRule type="expression" dxfId="149" priority="15" stopIfTrue="1">
      <formula>$J20="F"</formula>
    </cfRule>
    <cfRule type="expression" dxfId="148" priority="16" stopIfTrue="1">
      <formula>$J20="M"</formula>
    </cfRule>
  </conditionalFormatting>
  <conditionalFormatting sqref="E20:E31">
    <cfRule type="expression" dxfId="147" priority="13" stopIfTrue="1">
      <formula>$I20="F"</formula>
    </cfRule>
    <cfRule type="expression" dxfId="146" priority="14" stopIfTrue="1">
      <formula>$I20="M"</formula>
    </cfRule>
  </conditionalFormatting>
  <conditionalFormatting sqref="E20:E31">
    <cfRule type="expression" dxfId="145" priority="11" stopIfTrue="1">
      <formula>$I20="F"</formula>
    </cfRule>
    <cfRule type="expression" dxfId="144" priority="12" stopIfTrue="1">
      <formula>$I20="M"</formula>
    </cfRule>
  </conditionalFormatting>
  <conditionalFormatting sqref="E20:E31">
    <cfRule type="expression" dxfId="143" priority="9" stopIfTrue="1">
      <formula>$I20="F"</formula>
    </cfRule>
    <cfRule type="expression" dxfId="142" priority="10" stopIfTrue="1">
      <formula>$I20="M"</formula>
    </cfRule>
  </conditionalFormatting>
  <conditionalFormatting sqref="E20:E31">
    <cfRule type="expression" dxfId="141" priority="7" stopIfTrue="1">
      <formula>$J20="F"</formula>
    </cfRule>
    <cfRule type="expression" dxfId="140" priority="8" stopIfTrue="1">
      <formula>$J20="M"</formula>
    </cfRule>
  </conditionalFormatting>
  <conditionalFormatting sqref="C20:E27">
    <cfRule type="expression" dxfId="139" priority="5" stopIfTrue="1">
      <formula>$I20="F"</formula>
    </cfRule>
    <cfRule type="expression" dxfId="138" priority="6" stopIfTrue="1">
      <formula>$I20="M"</formula>
    </cfRule>
  </conditionalFormatting>
  <conditionalFormatting sqref="C20:C27">
    <cfRule type="expression" dxfId="137" priority="3" stopIfTrue="1">
      <formula>$J20="F"</formula>
    </cfRule>
    <cfRule type="expression" dxfId="136" priority="4" stopIfTrue="1">
      <formula>$J20="M"</formula>
    </cfRule>
  </conditionalFormatting>
  <conditionalFormatting sqref="C20:E27">
    <cfRule type="expression" dxfId="135" priority="1" stopIfTrue="1">
      <formula>$J20="F"</formula>
    </cfRule>
    <cfRule type="expression" dxfId="134" priority="2" stopIfTrue="1">
      <formula>$J20="M"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3"/>
  <sheetViews>
    <sheetView topLeftCell="C1" zoomScale="90" zoomScaleNormal="90" workbookViewId="0">
      <pane ySplit="2" topLeftCell="A3" activePane="bottomLeft" state="frozen"/>
      <selection pane="bottomLeft" activeCell="AG5" sqref="AG5"/>
    </sheetView>
  </sheetViews>
  <sheetFormatPr baseColWidth="10" defaultRowHeight="15"/>
  <cols>
    <col min="1" max="1" width="24" bestFit="1" customWidth="1"/>
    <col min="2" max="2" width="14" bestFit="1" customWidth="1"/>
    <col min="3" max="3" width="13.28515625" bestFit="1" customWidth="1"/>
    <col min="4" max="4" width="10.7109375" customWidth="1"/>
    <col min="5" max="5" width="29.5703125" bestFit="1" customWidth="1"/>
    <col min="6" max="6" width="4.140625" bestFit="1" customWidth="1"/>
    <col min="7" max="7" width="7.28515625" bestFit="1" customWidth="1"/>
    <col min="8" max="8" width="4.140625" bestFit="1" customWidth="1"/>
    <col min="9" max="9" width="7.28515625" bestFit="1" customWidth="1"/>
    <col min="10" max="10" width="4.140625" bestFit="1" customWidth="1"/>
    <col min="11" max="11" width="7.28515625" style="167" bestFit="1" customWidth="1"/>
    <col min="12" max="12" width="4.140625" bestFit="1" customWidth="1"/>
    <col min="13" max="13" width="7.28515625" bestFit="1" customWidth="1"/>
    <col min="14" max="14" width="4.140625" bestFit="1" customWidth="1"/>
    <col min="15" max="15" width="7.28515625" style="167" customWidth="1"/>
    <col min="16" max="16" width="4.140625" style="106" bestFit="1" customWidth="1"/>
    <col min="17" max="17" width="7.28515625" style="106" bestFit="1" customWidth="1"/>
    <col min="18" max="18" width="4.140625" bestFit="1" customWidth="1"/>
    <col min="19" max="19" width="7.28515625" style="167" bestFit="1" customWidth="1"/>
    <col min="20" max="20" width="4.140625" bestFit="1" customWidth="1"/>
    <col min="21" max="21" width="7.28515625" bestFit="1" customWidth="1"/>
    <col min="22" max="22" width="4.140625" style="160" bestFit="1" customWidth="1"/>
    <col min="23" max="23" width="7.28515625" style="160" bestFit="1" customWidth="1"/>
    <col min="24" max="24" width="4.140625" bestFit="1" customWidth="1"/>
    <col min="25" max="25" width="7.28515625" style="167" bestFit="1" customWidth="1"/>
    <col min="26" max="26" width="4.140625" bestFit="1" customWidth="1"/>
    <col min="27" max="27" width="7.28515625" bestFit="1" customWidth="1"/>
    <col min="28" max="28" width="12.140625" bestFit="1" customWidth="1"/>
    <col min="29" max="29" width="11.140625" bestFit="1" customWidth="1"/>
    <col min="30" max="30" width="12" bestFit="1" customWidth="1"/>
  </cols>
  <sheetData>
    <row r="1" spans="1:31" ht="15" customHeight="1">
      <c r="B1" t="s">
        <v>637</v>
      </c>
      <c r="C1" s="190" t="s">
        <v>154</v>
      </c>
      <c r="D1" s="190"/>
      <c r="E1" s="191"/>
      <c r="F1" s="192">
        <v>42330</v>
      </c>
      <c r="G1" s="193"/>
      <c r="H1" s="192">
        <v>42344</v>
      </c>
      <c r="I1" s="193"/>
      <c r="J1" s="196">
        <v>42400</v>
      </c>
      <c r="K1" s="197"/>
      <c r="L1" s="196">
        <v>42428</v>
      </c>
      <c r="M1" s="197"/>
      <c r="N1" s="192">
        <v>42456</v>
      </c>
      <c r="O1" s="193"/>
      <c r="P1" s="202">
        <v>42495</v>
      </c>
      <c r="Q1" s="202"/>
      <c r="R1" s="192">
        <v>42505</v>
      </c>
      <c r="S1" s="192"/>
      <c r="T1" s="192">
        <v>42518</v>
      </c>
      <c r="U1" s="193"/>
      <c r="V1" s="200">
        <v>42525</v>
      </c>
      <c r="W1" s="201"/>
      <c r="X1" s="192">
        <v>42540</v>
      </c>
      <c r="Y1" s="193"/>
      <c r="Z1" s="192">
        <v>42631</v>
      </c>
      <c r="AA1" s="193"/>
      <c r="AB1" s="192" t="s">
        <v>6</v>
      </c>
      <c r="AC1" s="193"/>
      <c r="AD1" s="199"/>
      <c r="AE1" s="198" t="s">
        <v>221</v>
      </c>
    </row>
    <row r="2" spans="1:31" ht="33">
      <c r="A2" s="63" t="s">
        <v>226</v>
      </c>
      <c r="B2" s="63" t="s">
        <v>227</v>
      </c>
      <c r="C2" s="57" t="s">
        <v>0</v>
      </c>
      <c r="D2" s="36" t="s">
        <v>1</v>
      </c>
      <c r="E2" s="37" t="s">
        <v>2</v>
      </c>
      <c r="F2" s="2" t="s">
        <v>8</v>
      </c>
      <c r="G2" s="1" t="s">
        <v>153</v>
      </c>
      <c r="H2" s="2" t="s">
        <v>8</v>
      </c>
      <c r="I2" s="1" t="s">
        <v>153</v>
      </c>
      <c r="J2" s="2" t="s">
        <v>8</v>
      </c>
      <c r="K2" s="164" t="s">
        <v>153</v>
      </c>
      <c r="L2" s="50" t="s">
        <v>8</v>
      </c>
      <c r="M2" s="3" t="s">
        <v>153</v>
      </c>
      <c r="N2" s="2" t="s">
        <v>8</v>
      </c>
      <c r="O2" s="168" t="s">
        <v>153</v>
      </c>
      <c r="P2" s="102" t="s">
        <v>8</v>
      </c>
      <c r="Q2" s="103" t="s">
        <v>153</v>
      </c>
      <c r="R2" s="2" t="s">
        <v>8</v>
      </c>
      <c r="S2" s="168" t="s">
        <v>153</v>
      </c>
      <c r="T2" s="2" t="s">
        <v>8</v>
      </c>
      <c r="U2" s="3" t="s">
        <v>153</v>
      </c>
      <c r="V2" s="157" t="s">
        <v>8</v>
      </c>
      <c r="W2" s="158" t="s">
        <v>153</v>
      </c>
      <c r="X2" s="2" t="s">
        <v>8</v>
      </c>
      <c r="Y2" s="168" t="s">
        <v>153</v>
      </c>
      <c r="Z2" s="2" t="s">
        <v>8</v>
      </c>
      <c r="AA2" s="3" t="s">
        <v>153</v>
      </c>
      <c r="AB2" s="4" t="s">
        <v>9</v>
      </c>
      <c r="AC2" s="1" t="s">
        <v>10</v>
      </c>
      <c r="AD2" s="23" t="s">
        <v>7</v>
      </c>
      <c r="AE2" s="198"/>
    </row>
    <row r="3" spans="1:31" ht="18">
      <c r="A3" s="62"/>
      <c r="B3" s="65">
        <v>37595</v>
      </c>
      <c r="C3" s="62" t="s">
        <v>182</v>
      </c>
      <c r="D3" s="62" t="s">
        <v>792</v>
      </c>
      <c r="E3" s="62" t="s">
        <v>246</v>
      </c>
      <c r="F3" s="66">
        <v>3</v>
      </c>
      <c r="G3" s="143">
        <v>65</v>
      </c>
      <c r="H3" s="25"/>
      <c r="I3" s="26"/>
      <c r="J3" s="25">
        <v>1</v>
      </c>
      <c r="K3" s="165">
        <v>100</v>
      </c>
      <c r="L3" s="51">
        <v>4</v>
      </c>
      <c r="M3" s="142">
        <v>55</v>
      </c>
      <c r="N3" s="25">
        <v>4</v>
      </c>
      <c r="O3" s="169">
        <v>65</v>
      </c>
      <c r="P3" s="104"/>
      <c r="Q3" s="105"/>
      <c r="R3" s="25">
        <v>1</v>
      </c>
      <c r="S3" s="169">
        <v>100</v>
      </c>
      <c r="T3" s="56">
        <v>1</v>
      </c>
      <c r="U3" s="26">
        <v>100</v>
      </c>
      <c r="V3" s="159"/>
      <c r="W3" s="159"/>
      <c r="X3" s="56">
        <v>1</v>
      </c>
      <c r="Y3" s="169">
        <v>100</v>
      </c>
      <c r="Z3" s="25"/>
      <c r="AA3" s="26"/>
      <c r="AB3" s="4">
        <f>G3+I3+K3*1.5+M3+O3*1.5+Q3+S3*1.5+U3+W3+Y3*1.5+AA3-G3-M3</f>
        <v>647.5</v>
      </c>
      <c r="AC3" s="3">
        <f t="shared" ref="AC3:AC43" si="0">G3+I3+K3+M3+O3+Q3+S3+AA3</f>
        <v>385</v>
      </c>
      <c r="AD3" s="23">
        <v>1</v>
      </c>
      <c r="AE3" s="134">
        <v>7</v>
      </c>
    </row>
    <row r="4" spans="1:31" ht="18">
      <c r="A4" s="62" t="s">
        <v>654</v>
      </c>
      <c r="B4" s="65">
        <v>36963</v>
      </c>
      <c r="C4" s="62" t="s">
        <v>638</v>
      </c>
      <c r="D4" s="62" t="s">
        <v>639</v>
      </c>
      <c r="E4" s="62" t="s">
        <v>371</v>
      </c>
      <c r="F4" s="66">
        <v>1</v>
      </c>
      <c r="G4" s="26">
        <v>100</v>
      </c>
      <c r="H4" s="25">
        <v>2</v>
      </c>
      <c r="I4" s="143">
        <v>80</v>
      </c>
      <c r="J4" s="25">
        <v>3</v>
      </c>
      <c r="K4" s="165">
        <v>65</v>
      </c>
      <c r="L4" s="51">
        <v>1</v>
      </c>
      <c r="M4" s="27">
        <v>100</v>
      </c>
      <c r="N4" s="25">
        <v>2</v>
      </c>
      <c r="O4" s="169">
        <v>100</v>
      </c>
      <c r="P4" s="104"/>
      <c r="Q4" s="105"/>
      <c r="R4" s="25">
        <v>2</v>
      </c>
      <c r="S4" s="169">
        <v>80</v>
      </c>
      <c r="T4" s="56">
        <v>2</v>
      </c>
      <c r="U4" s="143">
        <v>80</v>
      </c>
      <c r="V4" s="159"/>
      <c r="W4" s="159"/>
      <c r="X4" s="56"/>
      <c r="Y4" s="169"/>
      <c r="Z4" s="25"/>
      <c r="AA4" s="26"/>
      <c r="AB4" s="4">
        <f>G4+I4+K4*1.5+M4+O4*1.5+Q4+S4*1.5+U4+W4+Y4*1.5+AA4-I4-U4</f>
        <v>567.5</v>
      </c>
      <c r="AC4" s="3">
        <f t="shared" si="0"/>
        <v>525</v>
      </c>
      <c r="AD4" s="23">
        <f t="shared" ref="AD4:AD43" si="1">AD3+1</f>
        <v>2</v>
      </c>
      <c r="AE4" s="134">
        <v>7</v>
      </c>
    </row>
    <row r="5" spans="1:31" ht="18">
      <c r="A5" s="62" t="s">
        <v>655</v>
      </c>
      <c r="B5" s="65">
        <v>37152</v>
      </c>
      <c r="C5" s="62" t="s">
        <v>92</v>
      </c>
      <c r="D5" s="62" t="s">
        <v>121</v>
      </c>
      <c r="E5" s="62" t="s">
        <v>371</v>
      </c>
      <c r="F5" s="66">
        <v>1</v>
      </c>
      <c r="G5" s="26">
        <v>100</v>
      </c>
      <c r="H5" s="25">
        <v>3</v>
      </c>
      <c r="I5" s="143">
        <v>65</v>
      </c>
      <c r="J5" s="25">
        <v>4</v>
      </c>
      <c r="K5" s="166">
        <v>55</v>
      </c>
      <c r="L5" s="51">
        <v>1</v>
      </c>
      <c r="M5" s="27">
        <v>100</v>
      </c>
      <c r="N5" s="25">
        <v>3</v>
      </c>
      <c r="O5" s="169">
        <v>80</v>
      </c>
      <c r="P5" s="104"/>
      <c r="Q5" s="105"/>
      <c r="R5" s="25">
        <v>3</v>
      </c>
      <c r="S5" s="169">
        <v>65</v>
      </c>
      <c r="T5" s="56">
        <v>2</v>
      </c>
      <c r="U5" s="143">
        <v>80</v>
      </c>
      <c r="V5" s="159"/>
      <c r="W5" s="159"/>
      <c r="X5" s="56">
        <v>2</v>
      </c>
      <c r="Y5" s="169">
        <v>80</v>
      </c>
      <c r="Z5" s="25"/>
      <c r="AA5" s="26"/>
      <c r="AB5" s="4">
        <f>G5+I5+K5*1.5+M5+O5*1.5+Q5+S5*1.5+U5+W5+Y5*1.5+AA5-I5-U5-K5*1.5</f>
        <v>537.5</v>
      </c>
      <c r="AC5" s="3">
        <f t="shared" si="0"/>
        <v>465</v>
      </c>
      <c r="AD5" s="23">
        <f t="shared" si="1"/>
        <v>3</v>
      </c>
      <c r="AE5" s="134">
        <v>8</v>
      </c>
    </row>
    <row r="6" spans="1:31" ht="18">
      <c r="A6" s="62" t="s">
        <v>562</v>
      </c>
      <c r="B6" s="65">
        <v>37566</v>
      </c>
      <c r="C6" s="62" t="s">
        <v>41</v>
      </c>
      <c r="D6" s="62" t="s">
        <v>548</v>
      </c>
      <c r="E6" s="62" t="s">
        <v>241</v>
      </c>
      <c r="F6" s="66">
        <v>1</v>
      </c>
      <c r="G6" s="26">
        <v>100</v>
      </c>
      <c r="H6" s="25">
        <v>1</v>
      </c>
      <c r="I6" s="26">
        <v>100</v>
      </c>
      <c r="J6" s="25">
        <v>6</v>
      </c>
      <c r="K6" s="166">
        <v>46</v>
      </c>
      <c r="L6" s="51">
        <v>2</v>
      </c>
      <c r="M6" s="27">
        <v>80</v>
      </c>
      <c r="N6" s="25">
        <v>8</v>
      </c>
      <c r="O6" s="170">
        <v>46</v>
      </c>
      <c r="P6" s="104"/>
      <c r="Q6" s="105"/>
      <c r="R6" s="25">
        <v>6</v>
      </c>
      <c r="S6" s="169">
        <v>46</v>
      </c>
      <c r="T6" s="56">
        <v>4</v>
      </c>
      <c r="U6" s="143">
        <v>55</v>
      </c>
      <c r="V6" s="159"/>
      <c r="W6" s="159"/>
      <c r="X6" s="56">
        <v>3</v>
      </c>
      <c r="Y6" s="169">
        <v>65</v>
      </c>
      <c r="Z6" s="25"/>
      <c r="AA6" s="26"/>
      <c r="AB6" s="4">
        <f>G6+I6+K6*1.5+M6+O6*1.5+Q6+S6*1.5+U6+W6+Y6*1.5+AA6-K6*1.5-U6-O6*1.5</f>
        <v>446.5</v>
      </c>
      <c r="AC6" s="3">
        <f t="shared" si="0"/>
        <v>418</v>
      </c>
      <c r="AD6" s="23">
        <f t="shared" si="1"/>
        <v>4</v>
      </c>
      <c r="AE6" s="134">
        <v>8</v>
      </c>
    </row>
    <row r="7" spans="1:31" ht="18">
      <c r="A7" s="62" t="s">
        <v>580</v>
      </c>
      <c r="B7" s="65">
        <v>37273</v>
      </c>
      <c r="C7" s="62" t="s">
        <v>1070</v>
      </c>
      <c r="D7" s="62" t="s">
        <v>76</v>
      </c>
      <c r="E7" s="62" t="s">
        <v>443</v>
      </c>
      <c r="F7" s="66">
        <v>8</v>
      </c>
      <c r="G7" s="26">
        <v>42</v>
      </c>
      <c r="H7" s="25"/>
      <c r="I7" s="26"/>
      <c r="J7" s="25">
        <v>2</v>
      </c>
      <c r="K7" s="165">
        <v>80</v>
      </c>
      <c r="L7" s="51">
        <v>14</v>
      </c>
      <c r="M7" s="142">
        <v>30</v>
      </c>
      <c r="N7" s="25">
        <v>15</v>
      </c>
      <c r="O7" s="169">
        <v>34</v>
      </c>
      <c r="P7" s="104"/>
      <c r="Q7" s="105"/>
      <c r="R7" s="25"/>
      <c r="S7" s="169"/>
      <c r="T7" s="56">
        <v>1</v>
      </c>
      <c r="U7" s="26">
        <v>100</v>
      </c>
      <c r="V7" s="159"/>
      <c r="W7" s="159"/>
      <c r="X7" s="56">
        <v>5</v>
      </c>
      <c r="Y7" s="169">
        <v>50</v>
      </c>
      <c r="Z7" s="25"/>
      <c r="AA7" s="26"/>
      <c r="AB7" s="4">
        <f>G7+I7+K7*1.5+M7+O7*1.5+Q7+S7*1.5+U7+W7+Y7*1.5+AA7-M7</f>
        <v>388</v>
      </c>
      <c r="AC7" s="3">
        <f t="shared" si="0"/>
        <v>186</v>
      </c>
      <c r="AD7" s="23">
        <f t="shared" si="1"/>
        <v>5</v>
      </c>
      <c r="AE7" s="134">
        <v>6</v>
      </c>
    </row>
    <row r="8" spans="1:31" ht="18">
      <c r="A8" s="62" t="s">
        <v>561</v>
      </c>
      <c r="B8" s="65">
        <v>37367</v>
      </c>
      <c r="C8" s="62" t="s">
        <v>183</v>
      </c>
      <c r="D8" s="62" t="s">
        <v>547</v>
      </c>
      <c r="E8" s="62" t="s">
        <v>241</v>
      </c>
      <c r="F8" s="66">
        <v>1</v>
      </c>
      <c r="G8" s="26">
        <v>100</v>
      </c>
      <c r="H8" s="25"/>
      <c r="I8" s="26"/>
      <c r="J8" s="25">
        <v>10</v>
      </c>
      <c r="K8" s="166">
        <v>38</v>
      </c>
      <c r="L8" s="51">
        <v>3</v>
      </c>
      <c r="M8" s="27">
        <v>65</v>
      </c>
      <c r="N8" s="25">
        <v>6</v>
      </c>
      <c r="O8" s="169">
        <v>55</v>
      </c>
      <c r="P8" s="104"/>
      <c r="Q8" s="105"/>
      <c r="R8" s="25">
        <v>7</v>
      </c>
      <c r="S8" s="169">
        <v>44</v>
      </c>
      <c r="T8" s="56">
        <v>4</v>
      </c>
      <c r="U8" s="143">
        <v>55</v>
      </c>
      <c r="V8" s="159"/>
      <c r="W8" s="159"/>
      <c r="X8" s="56">
        <v>9</v>
      </c>
      <c r="Y8" s="169">
        <v>38</v>
      </c>
      <c r="Z8" s="25"/>
      <c r="AA8" s="26"/>
      <c r="AB8" s="4">
        <f>G8+I8+K8*1.5+M8+O8*1.5+Q8+S8*1.5+U8+W8+Y8*1.5+AA8-U8-K8*1.5</f>
        <v>370.5</v>
      </c>
      <c r="AC8" s="3">
        <f t="shared" si="0"/>
        <v>302</v>
      </c>
      <c r="AD8" s="23">
        <f t="shared" si="1"/>
        <v>6</v>
      </c>
      <c r="AE8" s="134">
        <v>7</v>
      </c>
    </row>
    <row r="9" spans="1:31" ht="18">
      <c r="A9" s="62" t="s">
        <v>656</v>
      </c>
      <c r="B9" s="65">
        <v>37243</v>
      </c>
      <c r="C9" s="62" t="s">
        <v>123</v>
      </c>
      <c r="D9" s="62" t="s">
        <v>444</v>
      </c>
      <c r="E9" s="62" t="s">
        <v>241</v>
      </c>
      <c r="F9" s="66">
        <v>2</v>
      </c>
      <c r="G9" s="26">
        <v>80</v>
      </c>
      <c r="H9" s="25">
        <v>8</v>
      </c>
      <c r="I9" s="143">
        <v>44</v>
      </c>
      <c r="J9" s="25">
        <v>5</v>
      </c>
      <c r="K9" s="165">
        <v>50</v>
      </c>
      <c r="L9" s="51">
        <v>2</v>
      </c>
      <c r="M9" s="27">
        <v>80</v>
      </c>
      <c r="N9" s="25"/>
      <c r="O9" s="169"/>
      <c r="P9" s="104"/>
      <c r="Q9" s="105"/>
      <c r="R9" s="25"/>
      <c r="S9" s="169"/>
      <c r="T9" s="56">
        <v>3</v>
      </c>
      <c r="U9" s="26">
        <v>65</v>
      </c>
      <c r="V9" s="159"/>
      <c r="W9" s="159"/>
      <c r="X9" s="56">
        <v>6</v>
      </c>
      <c r="Y9" s="169">
        <v>46</v>
      </c>
      <c r="Z9" s="25"/>
      <c r="AA9" s="26"/>
      <c r="AB9" s="4">
        <f>G9+I9+K9*1.5+M9+O9*1.5+Q9+S9*1.5+U9+W9+Y9*1.5+AA9-I9</f>
        <v>369</v>
      </c>
      <c r="AC9" s="3">
        <f t="shared" si="0"/>
        <v>254</v>
      </c>
      <c r="AD9" s="23">
        <f t="shared" si="1"/>
        <v>7</v>
      </c>
      <c r="AE9" s="134">
        <v>6</v>
      </c>
    </row>
    <row r="10" spans="1:31" ht="18">
      <c r="A10" s="62" t="s">
        <v>566</v>
      </c>
      <c r="B10" s="65">
        <v>37523</v>
      </c>
      <c r="C10" s="62" t="s">
        <v>551</v>
      </c>
      <c r="D10" s="62" t="s">
        <v>552</v>
      </c>
      <c r="E10" s="62" t="s">
        <v>305</v>
      </c>
      <c r="F10" s="66">
        <v>3</v>
      </c>
      <c r="G10" s="26">
        <v>65</v>
      </c>
      <c r="H10" s="25">
        <v>2</v>
      </c>
      <c r="I10" s="26">
        <v>80</v>
      </c>
      <c r="J10" s="25">
        <v>9</v>
      </c>
      <c r="K10" s="165">
        <v>40</v>
      </c>
      <c r="L10" s="51">
        <v>9</v>
      </c>
      <c r="M10" s="142">
        <v>40</v>
      </c>
      <c r="N10" s="25">
        <v>7</v>
      </c>
      <c r="O10" s="169">
        <v>50</v>
      </c>
      <c r="P10" s="104"/>
      <c r="Q10" s="105"/>
      <c r="R10" s="25">
        <v>8</v>
      </c>
      <c r="S10" s="169">
        <v>42</v>
      </c>
      <c r="T10" s="56"/>
      <c r="U10" s="26"/>
      <c r="V10" s="159"/>
      <c r="W10" s="159"/>
      <c r="X10" s="56"/>
      <c r="Y10" s="169"/>
      <c r="Z10" s="25"/>
      <c r="AA10" s="26"/>
      <c r="AB10" s="4">
        <f>G10+I10+K10*1.5+M10+O10*1.5+Q10+S10*1.5+U10+W10+Y10*1.5+AA10-M10</f>
        <v>343</v>
      </c>
      <c r="AC10" s="3">
        <f t="shared" si="0"/>
        <v>317</v>
      </c>
      <c r="AD10" s="23">
        <f t="shared" si="1"/>
        <v>8</v>
      </c>
      <c r="AE10" s="134">
        <v>6</v>
      </c>
    </row>
    <row r="11" spans="1:31" ht="18">
      <c r="A11" s="62" t="s">
        <v>660</v>
      </c>
      <c r="B11" s="65">
        <v>36935</v>
      </c>
      <c r="C11" s="62" t="s">
        <v>601</v>
      </c>
      <c r="D11" s="62" t="s">
        <v>308</v>
      </c>
      <c r="E11" s="62" t="s">
        <v>241</v>
      </c>
      <c r="F11" s="66">
        <v>4</v>
      </c>
      <c r="G11" s="143">
        <v>55</v>
      </c>
      <c r="H11" s="25"/>
      <c r="I11" s="26"/>
      <c r="J11" s="25"/>
      <c r="K11" s="165"/>
      <c r="L11" s="51">
        <v>3</v>
      </c>
      <c r="M11" s="27">
        <v>65</v>
      </c>
      <c r="N11" s="25">
        <v>10</v>
      </c>
      <c r="O11" s="169">
        <v>42</v>
      </c>
      <c r="P11" s="104"/>
      <c r="Q11" s="105"/>
      <c r="R11" s="25">
        <v>4</v>
      </c>
      <c r="S11" s="169">
        <v>55</v>
      </c>
      <c r="T11" s="56">
        <v>3</v>
      </c>
      <c r="U11" s="26">
        <v>65</v>
      </c>
      <c r="V11" s="159"/>
      <c r="W11" s="159"/>
      <c r="X11" s="56">
        <v>7</v>
      </c>
      <c r="Y11" s="169">
        <v>40</v>
      </c>
      <c r="Z11" s="25"/>
      <c r="AA11" s="26"/>
      <c r="AB11" s="4">
        <f>G11+I11+K11*1.5+M11+O11*1.5+Q11+S11*1.5+U11+W11+Y11*1.5+AA11-G11</f>
        <v>335.5</v>
      </c>
      <c r="AC11" s="3">
        <f t="shared" si="0"/>
        <v>217</v>
      </c>
      <c r="AD11" s="23">
        <f t="shared" si="1"/>
        <v>9</v>
      </c>
      <c r="AE11" s="134">
        <v>6</v>
      </c>
    </row>
    <row r="12" spans="1:31" ht="18">
      <c r="A12" s="62" t="s">
        <v>563</v>
      </c>
      <c r="B12" s="65">
        <v>37377</v>
      </c>
      <c r="C12" s="62" t="s">
        <v>519</v>
      </c>
      <c r="D12" s="62" t="s">
        <v>58</v>
      </c>
      <c r="E12" s="62" t="s">
        <v>229</v>
      </c>
      <c r="F12" s="66">
        <v>2</v>
      </c>
      <c r="G12" s="26">
        <v>80</v>
      </c>
      <c r="H12" s="25">
        <v>3</v>
      </c>
      <c r="I12" s="26">
        <v>65</v>
      </c>
      <c r="J12" s="25">
        <v>7</v>
      </c>
      <c r="K12" s="165">
        <v>44</v>
      </c>
      <c r="L12" s="51">
        <v>5</v>
      </c>
      <c r="M12" s="142">
        <v>50</v>
      </c>
      <c r="N12" s="25">
        <v>13</v>
      </c>
      <c r="O12" s="169">
        <v>38</v>
      </c>
      <c r="P12" s="104"/>
      <c r="Q12" s="105"/>
      <c r="R12" s="25">
        <v>9</v>
      </c>
      <c r="S12" s="169">
        <v>40</v>
      </c>
      <c r="T12" s="56">
        <v>5</v>
      </c>
      <c r="U12" s="143">
        <v>50</v>
      </c>
      <c r="V12" s="159"/>
      <c r="W12" s="159"/>
      <c r="X12" s="56"/>
      <c r="Y12" s="169"/>
      <c r="Z12" s="25"/>
      <c r="AA12" s="26"/>
      <c r="AB12" s="4">
        <f>G12+I12+K12*1.5+M12+O12*1.5+Q12+S12*1.5+U12+W12+Y12*1.5+AA12-M12-U12</f>
        <v>328</v>
      </c>
      <c r="AC12" s="3">
        <f t="shared" si="0"/>
        <v>317</v>
      </c>
      <c r="AD12" s="23">
        <f t="shared" si="1"/>
        <v>10</v>
      </c>
      <c r="AE12" s="134">
        <v>7</v>
      </c>
    </row>
    <row r="13" spans="1:31" ht="18">
      <c r="A13" s="92" t="s">
        <v>1073</v>
      </c>
      <c r="B13" s="95">
        <v>37452</v>
      </c>
      <c r="C13" s="93" t="s">
        <v>1071</v>
      </c>
      <c r="D13" s="93" t="s">
        <v>1072</v>
      </c>
      <c r="E13" s="94" t="s">
        <v>1066</v>
      </c>
      <c r="F13" s="25"/>
      <c r="G13" s="26"/>
      <c r="H13" s="25"/>
      <c r="I13" s="26"/>
      <c r="J13" s="25">
        <v>8</v>
      </c>
      <c r="K13" s="165">
        <v>42</v>
      </c>
      <c r="L13" s="51"/>
      <c r="M13" s="27"/>
      <c r="N13" s="25">
        <v>9</v>
      </c>
      <c r="O13" s="169">
        <v>44</v>
      </c>
      <c r="P13" s="104"/>
      <c r="Q13" s="105"/>
      <c r="R13" s="25">
        <v>5</v>
      </c>
      <c r="S13" s="169">
        <v>50</v>
      </c>
      <c r="T13" s="56"/>
      <c r="U13" s="26"/>
      <c r="V13" s="159"/>
      <c r="W13" s="159"/>
      <c r="X13" s="56">
        <v>4</v>
      </c>
      <c r="Y13" s="169">
        <v>55</v>
      </c>
      <c r="Z13" s="25"/>
      <c r="AA13" s="26"/>
      <c r="AB13" s="4">
        <f t="shared" ref="AB13:AB43" si="2">G13+I13+K13*1.5+M13+O13*1.5+Q13+S13*1.5+U13+W13+Y13*1.5+AA13</f>
        <v>286.5</v>
      </c>
      <c r="AC13" s="3">
        <f t="shared" si="0"/>
        <v>136</v>
      </c>
      <c r="AD13" s="23">
        <f t="shared" si="1"/>
        <v>11</v>
      </c>
      <c r="AE13" s="86">
        <v>4</v>
      </c>
    </row>
    <row r="14" spans="1:31" ht="18">
      <c r="A14" s="62" t="s">
        <v>667</v>
      </c>
      <c r="B14" s="65">
        <v>37164</v>
      </c>
      <c r="C14" s="62" t="s">
        <v>651</v>
      </c>
      <c r="D14" s="62" t="s">
        <v>104</v>
      </c>
      <c r="E14" s="62" t="s">
        <v>250</v>
      </c>
      <c r="F14" s="66">
        <v>8</v>
      </c>
      <c r="G14" s="26">
        <v>42</v>
      </c>
      <c r="H14" s="25">
        <v>14</v>
      </c>
      <c r="I14" s="26">
        <v>30</v>
      </c>
      <c r="J14" s="25">
        <v>12</v>
      </c>
      <c r="K14" s="165">
        <v>34</v>
      </c>
      <c r="L14" s="51">
        <v>17</v>
      </c>
      <c r="M14" s="27">
        <v>27</v>
      </c>
      <c r="N14" s="25"/>
      <c r="O14" s="169"/>
      <c r="P14" s="104"/>
      <c r="Q14" s="105"/>
      <c r="R14" s="25"/>
      <c r="S14" s="169"/>
      <c r="T14" s="56">
        <v>10</v>
      </c>
      <c r="U14" s="26">
        <v>40</v>
      </c>
      <c r="V14" s="159"/>
      <c r="W14" s="159"/>
      <c r="X14" s="56"/>
      <c r="Y14" s="169"/>
      <c r="Z14" s="25"/>
      <c r="AA14" s="26"/>
      <c r="AB14" s="4">
        <f t="shared" si="2"/>
        <v>190</v>
      </c>
      <c r="AC14" s="3">
        <f t="shared" si="0"/>
        <v>133</v>
      </c>
      <c r="AD14" s="23">
        <f t="shared" si="1"/>
        <v>12</v>
      </c>
      <c r="AE14" s="134">
        <v>5</v>
      </c>
    </row>
    <row r="15" spans="1:31" ht="18">
      <c r="A15" s="62" t="s">
        <v>568</v>
      </c>
      <c r="B15" s="65">
        <v>37620</v>
      </c>
      <c r="C15" s="62" t="s">
        <v>554</v>
      </c>
      <c r="D15" s="62" t="s">
        <v>555</v>
      </c>
      <c r="E15" s="62" t="s">
        <v>241</v>
      </c>
      <c r="F15" s="66">
        <v>4</v>
      </c>
      <c r="G15" s="26">
        <v>55</v>
      </c>
      <c r="H15" s="25">
        <v>4</v>
      </c>
      <c r="I15" s="26">
        <v>55</v>
      </c>
      <c r="J15" s="25">
        <v>13</v>
      </c>
      <c r="K15" s="165">
        <v>32</v>
      </c>
      <c r="L15" s="51"/>
      <c r="M15" s="27"/>
      <c r="N15" s="25"/>
      <c r="O15" s="169"/>
      <c r="P15" s="104"/>
      <c r="Q15" s="105"/>
      <c r="R15" s="25"/>
      <c r="S15" s="169"/>
      <c r="T15" s="56"/>
      <c r="U15" s="26"/>
      <c r="V15" s="159"/>
      <c r="W15" s="159"/>
      <c r="X15" s="56"/>
      <c r="Y15" s="169"/>
      <c r="Z15" s="25"/>
      <c r="AA15" s="26"/>
      <c r="AB15" s="4">
        <f t="shared" si="2"/>
        <v>158</v>
      </c>
      <c r="AC15" s="3">
        <f t="shared" si="0"/>
        <v>142</v>
      </c>
      <c r="AD15" s="23">
        <f t="shared" si="1"/>
        <v>13</v>
      </c>
      <c r="AE15" s="33">
        <v>3</v>
      </c>
    </row>
    <row r="16" spans="1:31" ht="18">
      <c r="A16" s="62"/>
      <c r="B16" s="128"/>
      <c r="C16" s="62" t="s">
        <v>67</v>
      </c>
      <c r="D16" s="62" t="s">
        <v>1413</v>
      </c>
      <c r="E16" s="16" t="s">
        <v>32</v>
      </c>
      <c r="F16" s="25"/>
      <c r="G16" s="26"/>
      <c r="H16" s="25"/>
      <c r="I16" s="26"/>
      <c r="J16" s="25"/>
      <c r="K16" s="165"/>
      <c r="L16" s="51"/>
      <c r="M16" s="27"/>
      <c r="N16" s="25"/>
      <c r="O16" s="169"/>
      <c r="P16" s="104"/>
      <c r="Q16" s="105"/>
      <c r="R16" s="25">
        <v>10</v>
      </c>
      <c r="S16" s="169">
        <v>38</v>
      </c>
      <c r="T16" s="56">
        <v>3</v>
      </c>
      <c r="U16" s="26">
        <v>80</v>
      </c>
      <c r="V16" s="159"/>
      <c r="W16" s="159"/>
      <c r="X16" s="56"/>
      <c r="Y16" s="169"/>
      <c r="Z16" s="25"/>
      <c r="AA16" s="26"/>
      <c r="AB16" s="4">
        <f t="shared" si="2"/>
        <v>137</v>
      </c>
      <c r="AC16" s="3">
        <f t="shared" si="0"/>
        <v>38</v>
      </c>
      <c r="AD16" s="23">
        <f t="shared" si="1"/>
        <v>14</v>
      </c>
      <c r="AE16" s="86">
        <v>2</v>
      </c>
    </row>
    <row r="17" spans="1:31" ht="18">
      <c r="A17" s="62" t="s">
        <v>564</v>
      </c>
      <c r="B17" s="65">
        <v>37358</v>
      </c>
      <c r="C17" s="62" t="s">
        <v>549</v>
      </c>
      <c r="D17" s="62" t="s">
        <v>340</v>
      </c>
      <c r="E17" s="62" t="s">
        <v>229</v>
      </c>
      <c r="F17" s="66">
        <v>2</v>
      </c>
      <c r="G17" s="26">
        <v>80</v>
      </c>
      <c r="H17" s="25"/>
      <c r="I17" s="26"/>
      <c r="J17" s="25"/>
      <c r="K17" s="165"/>
      <c r="L17" s="51">
        <v>5</v>
      </c>
      <c r="M17" s="27">
        <v>50</v>
      </c>
      <c r="N17" s="25"/>
      <c r="O17" s="169"/>
      <c r="P17" s="104"/>
      <c r="Q17" s="105"/>
      <c r="R17" s="25"/>
      <c r="S17" s="169"/>
      <c r="T17" s="56"/>
      <c r="U17" s="26"/>
      <c r="V17" s="159"/>
      <c r="W17" s="159"/>
      <c r="X17" s="56"/>
      <c r="Y17" s="169"/>
      <c r="Z17" s="25"/>
      <c r="AA17" s="26"/>
      <c r="AB17" s="4">
        <f t="shared" si="2"/>
        <v>130</v>
      </c>
      <c r="AC17" s="3">
        <f t="shared" si="0"/>
        <v>130</v>
      </c>
      <c r="AD17" s="23">
        <f t="shared" si="1"/>
        <v>15</v>
      </c>
      <c r="AE17" s="33">
        <v>2</v>
      </c>
    </row>
    <row r="18" spans="1:31" ht="18">
      <c r="A18" s="92" t="s">
        <v>198</v>
      </c>
      <c r="B18" s="92">
        <v>2002</v>
      </c>
      <c r="C18" s="114" t="s">
        <v>71</v>
      </c>
      <c r="D18" s="114" t="s">
        <v>1257</v>
      </c>
      <c r="E18" s="94" t="s">
        <v>1066</v>
      </c>
      <c r="F18" s="25"/>
      <c r="G18" s="26"/>
      <c r="H18" s="25"/>
      <c r="I18" s="26"/>
      <c r="J18" s="25"/>
      <c r="K18" s="165"/>
      <c r="L18" s="51">
        <v>6</v>
      </c>
      <c r="M18" s="27">
        <v>46</v>
      </c>
      <c r="N18" s="25">
        <v>12</v>
      </c>
      <c r="O18" s="169">
        <v>40</v>
      </c>
      <c r="P18" s="104"/>
      <c r="Q18" s="105"/>
      <c r="R18" s="25"/>
      <c r="S18" s="169"/>
      <c r="T18" s="56"/>
      <c r="U18" s="26"/>
      <c r="V18" s="159"/>
      <c r="W18" s="159"/>
      <c r="X18" s="56"/>
      <c r="Y18" s="169"/>
      <c r="Z18" s="25"/>
      <c r="AA18" s="26"/>
      <c r="AB18" s="4">
        <f t="shared" si="2"/>
        <v>106</v>
      </c>
      <c r="AC18" s="3">
        <f t="shared" si="0"/>
        <v>86</v>
      </c>
      <c r="AD18" s="23">
        <f t="shared" si="1"/>
        <v>16</v>
      </c>
      <c r="AE18" s="86">
        <v>2</v>
      </c>
    </row>
    <row r="19" spans="1:31" ht="18">
      <c r="A19" s="81" t="s">
        <v>1000</v>
      </c>
      <c r="B19" s="82">
        <v>37162</v>
      </c>
      <c r="C19" s="81" t="s">
        <v>1001</v>
      </c>
      <c r="D19" s="81" t="s">
        <v>1002</v>
      </c>
      <c r="E19" s="81" t="s">
        <v>1343</v>
      </c>
      <c r="F19" s="25"/>
      <c r="G19" s="26"/>
      <c r="H19" s="25">
        <v>1</v>
      </c>
      <c r="I19" s="26">
        <v>100</v>
      </c>
      <c r="J19" s="25"/>
      <c r="K19" s="165"/>
      <c r="L19" s="51"/>
      <c r="M19" s="27"/>
      <c r="N19" s="25">
        <v>1</v>
      </c>
      <c r="O19" s="169">
        <v>0</v>
      </c>
      <c r="P19" s="104"/>
      <c r="Q19" s="105"/>
      <c r="R19" s="25"/>
      <c r="S19" s="169"/>
      <c r="T19" s="56"/>
      <c r="U19" s="26"/>
      <c r="V19" s="159"/>
      <c r="W19" s="159"/>
      <c r="X19" s="56"/>
      <c r="Y19" s="169"/>
      <c r="Z19" s="25"/>
      <c r="AA19" s="26"/>
      <c r="AB19" s="4">
        <f t="shared" si="2"/>
        <v>100</v>
      </c>
      <c r="AC19" s="3">
        <f t="shared" si="0"/>
        <v>100</v>
      </c>
      <c r="AD19" s="23">
        <f t="shared" si="1"/>
        <v>17</v>
      </c>
      <c r="AE19" s="33">
        <v>3</v>
      </c>
    </row>
    <row r="20" spans="1:31" ht="18">
      <c r="A20" s="92" t="s">
        <v>198</v>
      </c>
      <c r="B20" s="92">
        <v>2001</v>
      </c>
      <c r="C20" s="114" t="s">
        <v>1255</v>
      </c>
      <c r="D20" s="114" t="s">
        <v>1256</v>
      </c>
      <c r="E20" s="94" t="s">
        <v>1066</v>
      </c>
      <c r="F20" s="25"/>
      <c r="G20" s="26"/>
      <c r="H20" s="25"/>
      <c r="I20" s="26"/>
      <c r="J20" s="25"/>
      <c r="K20" s="165"/>
      <c r="L20" s="51">
        <v>6</v>
      </c>
      <c r="M20" s="27">
        <v>46</v>
      </c>
      <c r="N20" s="25">
        <v>14</v>
      </c>
      <c r="O20" s="169">
        <v>36</v>
      </c>
      <c r="P20" s="104"/>
      <c r="Q20" s="105"/>
      <c r="R20" s="25"/>
      <c r="S20" s="169"/>
      <c r="T20" s="56"/>
      <c r="U20" s="26"/>
      <c r="V20" s="159"/>
      <c r="W20" s="159"/>
      <c r="X20" s="56"/>
      <c r="Y20" s="169"/>
      <c r="Z20" s="25"/>
      <c r="AA20" s="26"/>
      <c r="AB20" s="4">
        <f t="shared" si="2"/>
        <v>100</v>
      </c>
      <c r="AC20" s="3">
        <f t="shared" si="0"/>
        <v>82</v>
      </c>
      <c r="AD20" s="23">
        <f t="shared" si="1"/>
        <v>18</v>
      </c>
      <c r="AE20" s="86">
        <v>2</v>
      </c>
    </row>
    <row r="21" spans="1:31" ht="18">
      <c r="A21" s="62" t="s">
        <v>572</v>
      </c>
      <c r="B21" s="65">
        <v>37343</v>
      </c>
      <c r="C21" s="62" t="s">
        <v>45</v>
      </c>
      <c r="D21" s="62" t="s">
        <v>560</v>
      </c>
      <c r="E21" s="62" t="s">
        <v>229</v>
      </c>
      <c r="F21" s="66">
        <v>7</v>
      </c>
      <c r="G21" s="26">
        <v>44</v>
      </c>
      <c r="H21" s="25"/>
      <c r="I21" s="26"/>
      <c r="J21" s="25"/>
      <c r="K21" s="165"/>
      <c r="L21" s="51"/>
      <c r="M21" s="27"/>
      <c r="N21" s="25"/>
      <c r="O21" s="169"/>
      <c r="P21" s="104"/>
      <c r="Q21" s="105"/>
      <c r="R21" s="25"/>
      <c r="S21" s="169"/>
      <c r="T21" s="56">
        <v>5</v>
      </c>
      <c r="U21" s="26">
        <v>50</v>
      </c>
      <c r="V21" s="159"/>
      <c r="W21" s="159"/>
      <c r="X21" s="56"/>
      <c r="Y21" s="169"/>
      <c r="Z21" s="25"/>
      <c r="AA21" s="26"/>
      <c r="AB21" s="4">
        <f t="shared" si="2"/>
        <v>94</v>
      </c>
      <c r="AC21" s="3">
        <f t="shared" si="0"/>
        <v>44</v>
      </c>
      <c r="AD21" s="23">
        <f t="shared" si="1"/>
        <v>19</v>
      </c>
      <c r="AE21" s="33">
        <v>2</v>
      </c>
    </row>
    <row r="22" spans="1:31" ht="18">
      <c r="A22" s="62" t="s">
        <v>571</v>
      </c>
      <c r="B22" s="65">
        <v>37490</v>
      </c>
      <c r="C22" s="62" t="s">
        <v>322</v>
      </c>
      <c r="D22" s="62" t="s">
        <v>76</v>
      </c>
      <c r="E22" s="62" t="s">
        <v>229</v>
      </c>
      <c r="F22" s="66">
        <v>7</v>
      </c>
      <c r="G22" s="26">
        <v>44</v>
      </c>
      <c r="H22" s="25"/>
      <c r="I22" s="26"/>
      <c r="J22" s="25"/>
      <c r="K22" s="165"/>
      <c r="L22" s="51"/>
      <c r="M22" s="27"/>
      <c r="N22" s="25"/>
      <c r="O22" s="169"/>
      <c r="P22" s="104"/>
      <c r="Q22" s="105"/>
      <c r="R22" s="25"/>
      <c r="S22" s="169"/>
      <c r="T22" s="56">
        <v>5</v>
      </c>
      <c r="U22" s="26">
        <v>50</v>
      </c>
      <c r="V22" s="159"/>
      <c r="W22" s="159"/>
      <c r="X22" s="56"/>
      <c r="Y22" s="169"/>
      <c r="Z22" s="25"/>
      <c r="AA22" s="26"/>
      <c r="AB22" s="4">
        <f t="shared" si="2"/>
        <v>94</v>
      </c>
      <c r="AC22" s="3">
        <f t="shared" si="0"/>
        <v>44</v>
      </c>
      <c r="AD22" s="23">
        <f t="shared" si="1"/>
        <v>20</v>
      </c>
      <c r="AE22" s="33">
        <v>2</v>
      </c>
    </row>
    <row r="23" spans="1:31" ht="18">
      <c r="A23" s="62" t="s">
        <v>727</v>
      </c>
      <c r="B23" s="65">
        <v>37116</v>
      </c>
      <c r="C23" s="62" t="s">
        <v>712</v>
      </c>
      <c r="D23" s="62" t="s">
        <v>557</v>
      </c>
      <c r="E23" s="62" t="s">
        <v>236</v>
      </c>
      <c r="F23" s="66">
        <v>4</v>
      </c>
      <c r="G23" s="26">
        <v>55</v>
      </c>
      <c r="H23" s="25">
        <v>12</v>
      </c>
      <c r="I23" s="26">
        <v>36</v>
      </c>
      <c r="J23" s="25"/>
      <c r="K23" s="165"/>
      <c r="L23" s="51"/>
      <c r="M23" s="27"/>
      <c r="N23" s="25"/>
      <c r="O23" s="169"/>
      <c r="P23" s="104"/>
      <c r="Q23" s="105"/>
      <c r="R23" s="25"/>
      <c r="S23" s="169"/>
      <c r="T23" s="56"/>
      <c r="U23" s="26"/>
      <c r="V23" s="159"/>
      <c r="W23" s="159"/>
      <c r="X23" s="56"/>
      <c r="Y23" s="169"/>
      <c r="Z23" s="25"/>
      <c r="AA23" s="26"/>
      <c r="AB23" s="4">
        <f t="shared" si="2"/>
        <v>91</v>
      </c>
      <c r="AC23" s="3">
        <f t="shared" si="0"/>
        <v>91</v>
      </c>
      <c r="AD23" s="23">
        <f t="shared" si="1"/>
        <v>21</v>
      </c>
      <c r="AE23" s="33">
        <v>2</v>
      </c>
    </row>
    <row r="24" spans="1:31" ht="18">
      <c r="A24" s="114" t="s">
        <v>1258</v>
      </c>
      <c r="B24" s="95">
        <v>37572</v>
      </c>
      <c r="C24" s="114" t="s">
        <v>66</v>
      </c>
      <c r="D24" s="114" t="s">
        <v>53</v>
      </c>
      <c r="E24" s="94" t="s">
        <v>791</v>
      </c>
      <c r="F24" s="66">
        <v>6</v>
      </c>
      <c r="G24" s="26">
        <v>46</v>
      </c>
      <c r="H24" s="25"/>
      <c r="I24" s="26"/>
      <c r="J24" s="25"/>
      <c r="K24" s="165"/>
      <c r="L24" s="51">
        <v>7</v>
      </c>
      <c r="M24" s="27">
        <v>44</v>
      </c>
      <c r="N24" s="25"/>
      <c r="O24" s="169"/>
      <c r="P24" s="104"/>
      <c r="Q24" s="105"/>
      <c r="R24" s="25"/>
      <c r="S24" s="169"/>
      <c r="T24" s="56"/>
      <c r="U24" s="26"/>
      <c r="V24" s="159"/>
      <c r="W24" s="159"/>
      <c r="X24" s="56"/>
      <c r="Y24" s="169"/>
      <c r="Z24" s="25"/>
      <c r="AA24" s="26"/>
      <c r="AB24" s="4">
        <f t="shared" si="2"/>
        <v>90</v>
      </c>
      <c r="AC24" s="3">
        <f t="shared" si="0"/>
        <v>90</v>
      </c>
      <c r="AD24" s="23">
        <f t="shared" si="1"/>
        <v>22</v>
      </c>
      <c r="AE24" s="86">
        <v>1</v>
      </c>
    </row>
    <row r="25" spans="1:31" ht="18">
      <c r="A25" s="92" t="s">
        <v>1074</v>
      </c>
      <c r="B25" s="95">
        <v>37047</v>
      </c>
      <c r="C25" s="93" t="s">
        <v>649</v>
      </c>
      <c r="D25" s="93" t="s">
        <v>140</v>
      </c>
      <c r="E25" s="94" t="s">
        <v>443</v>
      </c>
      <c r="F25" s="25"/>
      <c r="G25" s="26"/>
      <c r="H25" s="25"/>
      <c r="I25" s="26"/>
      <c r="J25" s="25">
        <v>11</v>
      </c>
      <c r="K25" s="165">
        <v>36</v>
      </c>
      <c r="L25" s="51">
        <v>12</v>
      </c>
      <c r="M25" s="27">
        <v>34</v>
      </c>
      <c r="N25" s="25"/>
      <c r="O25" s="169"/>
      <c r="P25" s="104"/>
      <c r="Q25" s="105"/>
      <c r="R25" s="25"/>
      <c r="S25" s="169"/>
      <c r="T25" s="56"/>
      <c r="U25" s="26"/>
      <c r="V25" s="159"/>
      <c r="W25" s="159"/>
      <c r="X25" s="56"/>
      <c r="Y25" s="169"/>
      <c r="Z25" s="25"/>
      <c r="AA25" s="26"/>
      <c r="AB25" s="4">
        <f t="shared" si="2"/>
        <v>88</v>
      </c>
      <c r="AC25" s="3">
        <f t="shared" si="0"/>
        <v>70</v>
      </c>
      <c r="AD25" s="23">
        <f t="shared" si="1"/>
        <v>23</v>
      </c>
      <c r="AE25" s="86">
        <v>2</v>
      </c>
    </row>
    <row r="26" spans="1:31" ht="18">
      <c r="A26" s="92" t="s">
        <v>198</v>
      </c>
      <c r="B26" s="92">
        <v>2001</v>
      </c>
      <c r="C26" s="117" t="s">
        <v>1251</v>
      </c>
      <c r="D26" s="114" t="s">
        <v>1252</v>
      </c>
      <c r="E26" s="94" t="s">
        <v>1253</v>
      </c>
      <c r="F26" s="25"/>
      <c r="G26" s="26"/>
      <c r="H26" s="25"/>
      <c r="I26" s="26"/>
      <c r="J26" s="25"/>
      <c r="K26" s="165"/>
      <c r="L26" s="51">
        <v>4</v>
      </c>
      <c r="M26" s="27">
        <v>55</v>
      </c>
      <c r="N26" s="25"/>
      <c r="O26" s="169"/>
      <c r="P26" s="104"/>
      <c r="Q26" s="105"/>
      <c r="R26" s="25"/>
      <c r="S26" s="169"/>
      <c r="T26" s="56"/>
      <c r="U26" s="26"/>
      <c r="V26" s="159"/>
      <c r="W26" s="159"/>
      <c r="X26" s="56"/>
      <c r="Y26" s="169"/>
      <c r="Z26" s="25"/>
      <c r="AA26" s="26"/>
      <c r="AB26" s="4">
        <f t="shared" si="2"/>
        <v>55</v>
      </c>
      <c r="AC26" s="3">
        <f t="shared" si="0"/>
        <v>55</v>
      </c>
      <c r="AD26" s="23">
        <f t="shared" si="1"/>
        <v>24</v>
      </c>
      <c r="AE26" s="86">
        <v>1</v>
      </c>
    </row>
    <row r="27" spans="1:31" ht="18">
      <c r="A27" s="92" t="s">
        <v>198</v>
      </c>
      <c r="B27" s="92">
        <v>2001</v>
      </c>
      <c r="C27" s="117" t="s">
        <v>1254</v>
      </c>
      <c r="D27" s="114" t="s">
        <v>1252</v>
      </c>
      <c r="E27" s="94" t="s">
        <v>1253</v>
      </c>
      <c r="F27" s="25"/>
      <c r="G27" s="26"/>
      <c r="H27" s="25"/>
      <c r="I27" s="26"/>
      <c r="J27" s="25"/>
      <c r="K27" s="165"/>
      <c r="L27" s="51">
        <v>4</v>
      </c>
      <c r="M27" s="27">
        <v>55</v>
      </c>
      <c r="N27" s="25"/>
      <c r="O27" s="169"/>
      <c r="P27" s="104"/>
      <c r="Q27" s="105"/>
      <c r="R27" s="25"/>
      <c r="S27" s="169"/>
      <c r="T27" s="56"/>
      <c r="U27" s="26"/>
      <c r="V27" s="159"/>
      <c r="W27" s="159"/>
      <c r="X27" s="56"/>
      <c r="Y27" s="169"/>
      <c r="Z27" s="25"/>
      <c r="AA27" s="26"/>
      <c r="AB27" s="4">
        <f t="shared" si="2"/>
        <v>55</v>
      </c>
      <c r="AC27" s="3">
        <f t="shared" si="0"/>
        <v>55</v>
      </c>
      <c r="AD27" s="23">
        <f t="shared" si="1"/>
        <v>25</v>
      </c>
      <c r="AE27" s="86">
        <v>1</v>
      </c>
    </row>
    <row r="28" spans="1:31" ht="18">
      <c r="A28" s="62" t="s">
        <v>661</v>
      </c>
      <c r="B28" s="65">
        <v>37566</v>
      </c>
      <c r="C28" s="62" t="s">
        <v>139</v>
      </c>
      <c r="D28" s="62" t="s">
        <v>56</v>
      </c>
      <c r="E28" s="62" t="s">
        <v>241</v>
      </c>
      <c r="F28" s="66">
        <v>4</v>
      </c>
      <c r="G28" s="26">
        <v>55</v>
      </c>
      <c r="H28" s="25"/>
      <c r="I28" s="26"/>
      <c r="J28" s="25"/>
      <c r="K28" s="165"/>
      <c r="L28" s="51"/>
      <c r="M28" s="27"/>
      <c r="N28" s="25"/>
      <c r="O28" s="169"/>
      <c r="P28" s="104"/>
      <c r="Q28" s="105"/>
      <c r="R28" s="25"/>
      <c r="S28" s="169"/>
      <c r="T28" s="56"/>
      <c r="U28" s="26"/>
      <c r="V28" s="159"/>
      <c r="W28" s="159"/>
      <c r="X28" s="56"/>
      <c r="Y28" s="169"/>
      <c r="Z28" s="25"/>
      <c r="AA28" s="26"/>
      <c r="AB28" s="4">
        <f t="shared" si="2"/>
        <v>55</v>
      </c>
      <c r="AC28" s="3">
        <f t="shared" si="0"/>
        <v>55</v>
      </c>
      <c r="AD28" s="23">
        <f t="shared" si="1"/>
        <v>26</v>
      </c>
      <c r="AE28" s="33">
        <v>1</v>
      </c>
    </row>
    <row r="29" spans="1:31" ht="18">
      <c r="A29" s="62" t="s">
        <v>662</v>
      </c>
      <c r="B29" s="65">
        <v>36952</v>
      </c>
      <c r="C29" s="62" t="s">
        <v>645</v>
      </c>
      <c r="D29" s="62" t="s">
        <v>646</v>
      </c>
      <c r="E29" s="62" t="s">
        <v>241</v>
      </c>
      <c r="F29" s="66">
        <v>5</v>
      </c>
      <c r="G29" s="26">
        <v>50</v>
      </c>
      <c r="H29" s="25"/>
      <c r="I29" s="26"/>
      <c r="J29" s="25"/>
      <c r="K29" s="165"/>
      <c r="L29" s="51"/>
      <c r="M29" s="27"/>
      <c r="N29" s="25"/>
      <c r="O29" s="169"/>
      <c r="P29" s="104"/>
      <c r="Q29" s="105"/>
      <c r="R29" s="25"/>
      <c r="S29" s="169"/>
      <c r="T29" s="56"/>
      <c r="U29" s="26"/>
      <c r="V29" s="159"/>
      <c r="W29" s="159"/>
      <c r="X29" s="56"/>
      <c r="Y29" s="169"/>
      <c r="Z29" s="25"/>
      <c r="AA29" s="26"/>
      <c r="AB29" s="4">
        <f t="shared" si="2"/>
        <v>50</v>
      </c>
      <c r="AC29" s="3">
        <f t="shared" si="0"/>
        <v>50</v>
      </c>
      <c r="AD29" s="23">
        <f t="shared" si="1"/>
        <v>27</v>
      </c>
      <c r="AE29" s="33">
        <v>1</v>
      </c>
    </row>
    <row r="30" spans="1:31" ht="18">
      <c r="A30" s="62" t="s">
        <v>664</v>
      </c>
      <c r="B30" s="65">
        <v>37063</v>
      </c>
      <c r="C30" s="62" t="s">
        <v>97</v>
      </c>
      <c r="D30" s="62" t="s">
        <v>71</v>
      </c>
      <c r="E30" s="62" t="s">
        <v>443</v>
      </c>
      <c r="F30" s="66">
        <v>6</v>
      </c>
      <c r="G30" s="26">
        <v>46</v>
      </c>
      <c r="H30" s="25"/>
      <c r="I30" s="26"/>
      <c r="J30" s="25"/>
      <c r="K30" s="165"/>
      <c r="L30" s="51"/>
      <c r="M30" s="27"/>
      <c r="N30" s="25"/>
      <c r="O30" s="169"/>
      <c r="P30" s="104"/>
      <c r="Q30" s="105"/>
      <c r="R30" s="25"/>
      <c r="S30" s="169"/>
      <c r="T30" s="56"/>
      <c r="U30" s="26"/>
      <c r="V30" s="159"/>
      <c r="W30" s="159"/>
      <c r="X30" s="56"/>
      <c r="Y30" s="169"/>
      <c r="Z30" s="25"/>
      <c r="AA30" s="26"/>
      <c r="AB30" s="4">
        <f t="shared" si="2"/>
        <v>46</v>
      </c>
      <c r="AC30" s="3">
        <f t="shared" si="0"/>
        <v>46</v>
      </c>
      <c r="AD30" s="23">
        <f t="shared" si="1"/>
        <v>28</v>
      </c>
      <c r="AE30" s="33">
        <v>1</v>
      </c>
    </row>
    <row r="31" spans="1:31" ht="18">
      <c r="A31" s="62"/>
      <c r="B31" s="65">
        <v>36897</v>
      </c>
      <c r="C31" s="62" t="s">
        <v>652</v>
      </c>
      <c r="D31" s="62" t="s">
        <v>653</v>
      </c>
      <c r="E31" s="62" t="s">
        <v>250</v>
      </c>
      <c r="F31" s="66">
        <v>8</v>
      </c>
      <c r="G31" s="26">
        <v>42</v>
      </c>
      <c r="H31" s="25"/>
      <c r="I31" s="26"/>
      <c r="J31" s="25"/>
      <c r="K31" s="165"/>
      <c r="L31" s="51"/>
      <c r="M31" s="27"/>
      <c r="N31" s="25"/>
      <c r="O31" s="169"/>
      <c r="P31" s="104"/>
      <c r="Q31" s="105"/>
      <c r="R31" s="25"/>
      <c r="S31" s="169"/>
      <c r="T31" s="56"/>
      <c r="U31" s="26"/>
      <c r="V31" s="159"/>
      <c r="W31" s="159"/>
      <c r="X31" s="56"/>
      <c r="Y31" s="169"/>
      <c r="Z31" s="25"/>
      <c r="AA31" s="26"/>
      <c r="AB31" s="4">
        <f t="shared" si="2"/>
        <v>42</v>
      </c>
      <c r="AC31" s="3">
        <f t="shared" si="0"/>
        <v>42</v>
      </c>
      <c r="AD31" s="23">
        <f t="shared" si="1"/>
        <v>29</v>
      </c>
      <c r="AE31" s="33">
        <v>1</v>
      </c>
    </row>
    <row r="32" spans="1:31" ht="18">
      <c r="A32" s="62" t="s">
        <v>772</v>
      </c>
      <c r="B32" s="65">
        <v>36965</v>
      </c>
      <c r="C32" s="62" t="s">
        <v>172</v>
      </c>
      <c r="D32" s="62" t="s">
        <v>122</v>
      </c>
      <c r="E32" s="62" t="s">
        <v>670</v>
      </c>
      <c r="F32" s="66">
        <v>11</v>
      </c>
      <c r="G32" s="26">
        <v>36</v>
      </c>
      <c r="H32" s="25"/>
      <c r="I32" s="26"/>
      <c r="J32" s="25"/>
      <c r="K32" s="165"/>
      <c r="L32" s="51"/>
      <c r="M32" s="27"/>
      <c r="N32" s="25"/>
      <c r="O32" s="169"/>
      <c r="P32" s="104"/>
      <c r="Q32" s="105"/>
      <c r="R32" s="25"/>
      <c r="S32" s="169"/>
      <c r="T32" s="56"/>
      <c r="U32" s="26"/>
      <c r="V32" s="159"/>
      <c r="W32" s="159"/>
      <c r="X32" s="56"/>
      <c r="Y32" s="169"/>
      <c r="Z32" s="25"/>
      <c r="AA32" s="26"/>
      <c r="AB32" s="4">
        <f t="shared" si="2"/>
        <v>36</v>
      </c>
      <c r="AC32" s="3">
        <f t="shared" si="0"/>
        <v>36</v>
      </c>
      <c r="AD32" s="23">
        <f t="shared" si="1"/>
        <v>30</v>
      </c>
      <c r="AE32" s="33">
        <v>1</v>
      </c>
    </row>
    <row r="33" spans="1:31" ht="18">
      <c r="A33" s="62" t="s">
        <v>198</v>
      </c>
      <c r="B33" s="79">
        <v>37043</v>
      </c>
      <c r="C33" s="62" t="s">
        <v>1003</v>
      </c>
      <c r="D33" s="62" t="s">
        <v>653</v>
      </c>
      <c r="E33" s="62" t="s">
        <v>970</v>
      </c>
      <c r="F33" s="25"/>
      <c r="G33" s="26"/>
      <c r="H33" s="25">
        <v>13</v>
      </c>
      <c r="I33" s="26">
        <v>34</v>
      </c>
      <c r="J33" s="25"/>
      <c r="K33" s="165"/>
      <c r="L33" s="51"/>
      <c r="M33" s="27"/>
      <c r="N33" s="25"/>
      <c r="O33" s="169"/>
      <c r="P33" s="104"/>
      <c r="Q33" s="105"/>
      <c r="R33" s="25"/>
      <c r="S33" s="169"/>
      <c r="T33" s="56"/>
      <c r="U33" s="26"/>
      <c r="V33" s="159"/>
      <c r="W33" s="159"/>
      <c r="X33" s="56"/>
      <c r="Y33" s="169"/>
      <c r="Z33" s="25"/>
      <c r="AA33" s="26"/>
      <c r="AB33" s="4">
        <f t="shared" si="2"/>
        <v>34</v>
      </c>
      <c r="AC33" s="3">
        <f t="shared" si="0"/>
        <v>34</v>
      </c>
      <c r="AD33" s="23">
        <f t="shared" si="1"/>
        <v>31</v>
      </c>
      <c r="AE33" s="86">
        <v>1</v>
      </c>
    </row>
    <row r="34" spans="1:31" ht="18">
      <c r="A34" s="62" t="s">
        <v>198</v>
      </c>
      <c r="B34" s="62"/>
      <c r="C34" s="114" t="s">
        <v>1281</v>
      </c>
      <c r="D34" s="116" t="s">
        <v>1280</v>
      </c>
      <c r="E34" s="78" t="s">
        <v>1230</v>
      </c>
      <c r="F34" s="25"/>
      <c r="G34" s="26"/>
      <c r="H34" s="25"/>
      <c r="I34" s="26"/>
      <c r="J34" s="25"/>
      <c r="K34" s="165"/>
      <c r="L34" s="51">
        <v>16</v>
      </c>
      <c r="M34" s="27">
        <v>28</v>
      </c>
      <c r="N34" s="25"/>
      <c r="O34" s="169"/>
      <c r="P34" s="104"/>
      <c r="Q34" s="105"/>
      <c r="R34" s="25"/>
      <c r="S34" s="169"/>
      <c r="T34" s="56"/>
      <c r="U34" s="26"/>
      <c r="V34" s="159"/>
      <c r="W34" s="159"/>
      <c r="X34" s="56"/>
      <c r="Y34" s="169"/>
      <c r="Z34" s="25"/>
      <c r="AA34" s="26"/>
      <c r="AB34" s="4">
        <f t="shared" si="2"/>
        <v>28</v>
      </c>
      <c r="AC34" s="3">
        <f t="shared" si="0"/>
        <v>28</v>
      </c>
      <c r="AD34" s="23">
        <f t="shared" si="1"/>
        <v>32</v>
      </c>
      <c r="AE34" s="86">
        <v>1</v>
      </c>
    </row>
    <row r="35" spans="1:31" ht="18">
      <c r="A35" s="62"/>
      <c r="B35" s="171">
        <v>37545</v>
      </c>
      <c r="C35" s="62" t="s">
        <v>1495</v>
      </c>
      <c r="D35" s="62" t="s">
        <v>1496</v>
      </c>
      <c r="E35" s="16" t="s">
        <v>198</v>
      </c>
      <c r="F35" s="25"/>
      <c r="G35" s="26"/>
      <c r="H35" s="25"/>
      <c r="I35" s="26"/>
      <c r="J35" s="25"/>
      <c r="K35" s="165"/>
      <c r="L35" s="51"/>
      <c r="M35" s="27"/>
      <c r="N35" s="25"/>
      <c r="O35" s="169"/>
      <c r="P35" s="104"/>
      <c r="Q35" s="105"/>
      <c r="R35" s="25"/>
      <c r="S35" s="169"/>
      <c r="T35" s="56"/>
      <c r="U35" s="26"/>
      <c r="V35" s="159"/>
      <c r="W35" s="159"/>
      <c r="X35" s="56">
        <v>8</v>
      </c>
      <c r="Y35" s="169">
        <v>0</v>
      </c>
      <c r="Z35" s="25"/>
      <c r="AA35" s="26"/>
      <c r="AB35" s="4">
        <f t="shared" si="2"/>
        <v>0</v>
      </c>
      <c r="AC35" s="3">
        <f t="shared" si="0"/>
        <v>0</v>
      </c>
      <c r="AD35" s="23">
        <f t="shared" si="1"/>
        <v>33</v>
      </c>
      <c r="AE35" s="152">
        <v>1</v>
      </c>
    </row>
    <row r="36" spans="1:31" ht="18">
      <c r="A36" s="62"/>
      <c r="B36" s="62"/>
      <c r="C36" s="17" t="s">
        <v>1497</v>
      </c>
      <c r="D36" s="17" t="s">
        <v>1498</v>
      </c>
      <c r="E36" s="16" t="s">
        <v>1367</v>
      </c>
      <c r="F36" s="25"/>
      <c r="G36" s="26"/>
      <c r="H36" s="25"/>
      <c r="I36" s="26"/>
      <c r="J36" s="25"/>
      <c r="K36" s="165"/>
      <c r="L36" s="51"/>
      <c r="M36" s="27"/>
      <c r="N36" s="25"/>
      <c r="O36" s="169"/>
      <c r="P36" s="104"/>
      <c r="Q36" s="105"/>
      <c r="R36" s="25"/>
      <c r="S36" s="169"/>
      <c r="T36" s="56"/>
      <c r="U36" s="26"/>
      <c r="V36" s="159"/>
      <c r="W36" s="159"/>
      <c r="X36" s="56">
        <v>10</v>
      </c>
      <c r="Y36" s="169">
        <v>0</v>
      </c>
      <c r="Z36" s="25"/>
      <c r="AA36" s="26"/>
      <c r="AB36" s="4">
        <f t="shared" si="2"/>
        <v>0</v>
      </c>
      <c r="AC36" s="3">
        <f t="shared" si="0"/>
        <v>0</v>
      </c>
      <c r="AD36" s="23">
        <f t="shared" si="1"/>
        <v>34</v>
      </c>
      <c r="AE36" s="86">
        <v>1</v>
      </c>
    </row>
    <row r="37" spans="1:31" ht="18">
      <c r="A37" s="62"/>
      <c r="B37" s="62"/>
      <c r="C37" s="83" t="s">
        <v>1344</v>
      </c>
      <c r="D37" s="83" t="s">
        <v>76</v>
      </c>
      <c r="E37" s="16" t="s">
        <v>1345</v>
      </c>
      <c r="F37" s="25"/>
      <c r="G37" s="26"/>
      <c r="H37" s="25"/>
      <c r="I37" s="26"/>
      <c r="J37" s="25"/>
      <c r="K37" s="165"/>
      <c r="L37" s="51"/>
      <c r="M37" s="27"/>
      <c r="N37" s="25">
        <v>5</v>
      </c>
      <c r="O37" s="169">
        <v>0</v>
      </c>
      <c r="P37" s="104"/>
      <c r="Q37" s="105"/>
      <c r="R37" s="25"/>
      <c r="S37" s="169"/>
      <c r="T37" s="56"/>
      <c r="U37" s="26"/>
      <c r="V37" s="159"/>
      <c r="W37" s="159"/>
      <c r="X37" s="56"/>
      <c r="Y37" s="169"/>
      <c r="Z37" s="25"/>
      <c r="AA37" s="26"/>
      <c r="AB37" s="4">
        <f t="shared" si="2"/>
        <v>0</v>
      </c>
      <c r="AC37" s="3">
        <f t="shared" si="0"/>
        <v>0</v>
      </c>
      <c r="AD37" s="23">
        <f t="shared" si="1"/>
        <v>35</v>
      </c>
      <c r="AE37" s="86">
        <v>1</v>
      </c>
    </row>
    <row r="38" spans="1:31" ht="18">
      <c r="A38" s="62"/>
      <c r="B38" s="62"/>
      <c r="C38" s="83" t="s">
        <v>1347</v>
      </c>
      <c r="D38" s="83" t="s">
        <v>1346</v>
      </c>
      <c r="E38" s="16" t="s">
        <v>198</v>
      </c>
      <c r="F38" s="25"/>
      <c r="G38" s="26"/>
      <c r="H38" s="25"/>
      <c r="I38" s="26"/>
      <c r="J38" s="25"/>
      <c r="K38" s="165"/>
      <c r="L38" s="51"/>
      <c r="M38" s="27"/>
      <c r="N38" s="25">
        <v>11</v>
      </c>
      <c r="O38" s="169">
        <v>0</v>
      </c>
      <c r="P38" s="104"/>
      <c r="Q38" s="105"/>
      <c r="R38" s="25"/>
      <c r="S38" s="169"/>
      <c r="T38" s="56"/>
      <c r="U38" s="26"/>
      <c r="V38" s="159"/>
      <c r="W38" s="159"/>
      <c r="X38" s="56"/>
      <c r="Y38" s="169"/>
      <c r="Z38" s="25"/>
      <c r="AA38" s="26"/>
      <c r="AB38" s="4">
        <f t="shared" si="2"/>
        <v>0</v>
      </c>
      <c r="AC38" s="3">
        <f t="shared" si="0"/>
        <v>0</v>
      </c>
      <c r="AD38" s="23">
        <f t="shared" si="1"/>
        <v>36</v>
      </c>
      <c r="AE38" s="86">
        <v>1</v>
      </c>
    </row>
    <row r="39" spans="1:31" ht="18">
      <c r="A39" s="62" t="s">
        <v>198</v>
      </c>
      <c r="B39" s="92">
        <v>2001</v>
      </c>
      <c r="C39" s="117" t="s">
        <v>1328</v>
      </c>
      <c r="D39" s="114" t="s">
        <v>1327</v>
      </c>
      <c r="E39" s="78" t="s">
        <v>198</v>
      </c>
      <c r="F39" s="25"/>
      <c r="G39" s="26"/>
      <c r="H39" s="25"/>
      <c r="I39" s="26"/>
      <c r="J39" s="25"/>
      <c r="K39" s="165"/>
      <c r="L39" s="51">
        <v>18</v>
      </c>
      <c r="M39" s="27">
        <v>0</v>
      </c>
      <c r="N39" s="25"/>
      <c r="O39" s="169"/>
      <c r="P39" s="104"/>
      <c r="Q39" s="105"/>
      <c r="R39" s="25"/>
      <c r="S39" s="169"/>
      <c r="T39" s="56"/>
      <c r="U39" s="26"/>
      <c r="V39" s="159"/>
      <c r="W39" s="159"/>
      <c r="X39" s="56"/>
      <c r="Y39" s="169"/>
      <c r="Z39" s="25"/>
      <c r="AA39" s="26"/>
      <c r="AB39" s="4">
        <f t="shared" si="2"/>
        <v>0</v>
      </c>
      <c r="AC39" s="3">
        <f t="shared" si="0"/>
        <v>0</v>
      </c>
      <c r="AD39" s="23">
        <f t="shared" si="1"/>
        <v>37</v>
      </c>
      <c r="AE39" s="86">
        <v>1</v>
      </c>
    </row>
    <row r="40" spans="1:31" ht="18">
      <c r="A40" s="62"/>
      <c r="B40" s="62"/>
      <c r="C40" s="58"/>
      <c r="D40" s="17"/>
      <c r="E40" s="16"/>
      <c r="F40" s="25"/>
      <c r="G40" s="26"/>
      <c r="H40" s="25"/>
      <c r="I40" s="26"/>
      <c r="J40" s="25"/>
      <c r="K40" s="165"/>
      <c r="L40" s="51"/>
      <c r="M40" s="27"/>
      <c r="N40" s="25"/>
      <c r="O40" s="169"/>
      <c r="P40" s="104"/>
      <c r="Q40" s="105"/>
      <c r="R40" s="25"/>
      <c r="S40" s="169"/>
      <c r="T40" s="56"/>
      <c r="U40" s="26"/>
      <c r="V40" s="159"/>
      <c r="W40" s="159"/>
      <c r="X40" s="56"/>
      <c r="Y40" s="169"/>
      <c r="Z40" s="25"/>
      <c r="AA40" s="26"/>
      <c r="AB40" s="4">
        <f t="shared" si="2"/>
        <v>0</v>
      </c>
      <c r="AC40" s="3">
        <f t="shared" si="0"/>
        <v>0</v>
      </c>
      <c r="AD40" s="23">
        <f t="shared" si="1"/>
        <v>38</v>
      </c>
    </row>
    <row r="41" spans="1:31" ht="18">
      <c r="A41" s="62"/>
      <c r="B41" s="62"/>
      <c r="C41" s="58"/>
      <c r="D41" s="17"/>
      <c r="E41" s="16"/>
      <c r="F41" s="25"/>
      <c r="G41" s="26"/>
      <c r="H41" s="25"/>
      <c r="I41" s="26"/>
      <c r="J41" s="25"/>
      <c r="K41" s="165"/>
      <c r="L41" s="51"/>
      <c r="M41" s="27"/>
      <c r="N41" s="25"/>
      <c r="O41" s="169"/>
      <c r="P41" s="104"/>
      <c r="Q41" s="105"/>
      <c r="R41" s="25"/>
      <c r="S41" s="169"/>
      <c r="T41" s="56"/>
      <c r="U41" s="26"/>
      <c r="V41" s="159"/>
      <c r="W41" s="159"/>
      <c r="X41" s="56"/>
      <c r="Y41" s="169"/>
      <c r="Z41" s="25"/>
      <c r="AA41" s="26"/>
      <c r="AB41" s="4">
        <f t="shared" si="2"/>
        <v>0</v>
      </c>
      <c r="AC41" s="3">
        <f t="shared" si="0"/>
        <v>0</v>
      </c>
      <c r="AD41" s="23">
        <f t="shared" si="1"/>
        <v>39</v>
      </c>
    </row>
    <row r="42" spans="1:31" ht="18">
      <c r="A42" s="62"/>
      <c r="B42" s="62"/>
      <c r="C42" s="58"/>
      <c r="D42" s="17"/>
      <c r="E42" s="16"/>
      <c r="F42" s="25"/>
      <c r="G42" s="26"/>
      <c r="H42" s="25"/>
      <c r="I42" s="26"/>
      <c r="J42" s="25"/>
      <c r="K42" s="165"/>
      <c r="L42" s="51"/>
      <c r="M42" s="27"/>
      <c r="N42" s="25"/>
      <c r="O42" s="169"/>
      <c r="P42" s="104"/>
      <c r="Q42" s="105"/>
      <c r="R42" s="25"/>
      <c r="S42" s="169"/>
      <c r="T42" s="56"/>
      <c r="U42" s="26"/>
      <c r="V42" s="159"/>
      <c r="W42" s="159"/>
      <c r="X42" s="56"/>
      <c r="Y42" s="169"/>
      <c r="Z42" s="25"/>
      <c r="AA42" s="26"/>
      <c r="AB42" s="4">
        <f t="shared" si="2"/>
        <v>0</v>
      </c>
      <c r="AC42" s="3">
        <f t="shared" si="0"/>
        <v>0</v>
      </c>
      <c r="AD42" s="23">
        <f t="shared" si="1"/>
        <v>40</v>
      </c>
    </row>
    <row r="43" spans="1:31" ht="18">
      <c r="A43" s="62"/>
      <c r="B43" s="62"/>
      <c r="C43" s="58"/>
      <c r="D43" s="17"/>
      <c r="E43" s="16"/>
      <c r="F43" s="25"/>
      <c r="G43" s="26"/>
      <c r="H43" s="25"/>
      <c r="I43" s="26"/>
      <c r="J43" s="25"/>
      <c r="K43" s="165"/>
      <c r="L43" s="51"/>
      <c r="M43" s="27"/>
      <c r="N43" s="25"/>
      <c r="O43" s="169"/>
      <c r="P43" s="104"/>
      <c r="Q43" s="105"/>
      <c r="R43" s="25"/>
      <c r="S43" s="169"/>
      <c r="T43" s="56"/>
      <c r="U43" s="26"/>
      <c r="V43" s="159"/>
      <c r="W43" s="159"/>
      <c r="X43" s="56"/>
      <c r="Y43" s="169"/>
      <c r="Z43" s="25"/>
      <c r="AA43" s="26"/>
      <c r="AB43" s="4">
        <f t="shared" si="2"/>
        <v>0</v>
      </c>
      <c r="AC43" s="3">
        <f t="shared" si="0"/>
        <v>0</v>
      </c>
      <c r="AD43" s="23">
        <f t="shared" si="1"/>
        <v>41</v>
      </c>
    </row>
  </sheetData>
  <mergeCells count="14">
    <mergeCell ref="V1:W1"/>
    <mergeCell ref="N1:O1"/>
    <mergeCell ref="P1:Q1"/>
    <mergeCell ref="R1:S1"/>
    <mergeCell ref="T1:U1"/>
    <mergeCell ref="X1:Y1"/>
    <mergeCell ref="Z1:AA1"/>
    <mergeCell ref="AB1:AD1"/>
    <mergeCell ref="AE1:AE2"/>
    <mergeCell ref="C1:E1"/>
    <mergeCell ref="F1:G1"/>
    <mergeCell ref="H1:I1"/>
    <mergeCell ref="J1:K1"/>
    <mergeCell ref="L1:M1"/>
  </mergeCells>
  <conditionalFormatting sqref="C13:E13 C3:E11">
    <cfRule type="expression" dxfId="133" priority="75" stopIfTrue="1">
      <formula>#REF!="F"</formula>
    </cfRule>
    <cfRule type="expression" dxfId="132" priority="76" stopIfTrue="1">
      <formula>#REF!="M"</formula>
    </cfRule>
  </conditionalFormatting>
  <conditionalFormatting sqref="C3:E4 C14:E22">
    <cfRule type="expression" dxfId="131" priority="71" stopIfTrue="1">
      <formula>$I3="F"</formula>
    </cfRule>
    <cfRule type="expression" dxfId="130" priority="72" stopIfTrue="1">
      <formula>$I3="M"</formula>
    </cfRule>
  </conditionalFormatting>
  <conditionalFormatting sqref="C3:C4 C14:E22">
    <cfRule type="expression" dxfId="129" priority="69" stopIfTrue="1">
      <formula>$J3="F"</formula>
    </cfRule>
    <cfRule type="expression" dxfId="128" priority="70" stopIfTrue="1">
      <formula>$J3="M"</formula>
    </cfRule>
  </conditionalFormatting>
  <conditionalFormatting sqref="C3:E4">
    <cfRule type="expression" dxfId="127" priority="67" stopIfTrue="1">
      <formula>$J3="F"</formula>
    </cfRule>
    <cfRule type="expression" dxfId="126" priority="68" stopIfTrue="1">
      <formula>$J3="M"</formula>
    </cfRule>
  </conditionalFormatting>
  <conditionalFormatting sqref="C13:E13">
    <cfRule type="expression" dxfId="125" priority="65" stopIfTrue="1">
      <formula>$I13="F"</formula>
    </cfRule>
    <cfRule type="expression" dxfId="124" priority="66" stopIfTrue="1">
      <formula>$I13="M"</formula>
    </cfRule>
  </conditionalFormatting>
  <conditionalFormatting sqref="C13">
    <cfRule type="expression" dxfId="123" priority="63" stopIfTrue="1">
      <formula>$J13="F"</formula>
    </cfRule>
    <cfRule type="expression" dxfId="122" priority="64" stopIfTrue="1">
      <formula>$J13="M"</formula>
    </cfRule>
  </conditionalFormatting>
  <conditionalFormatting sqref="C13:E13">
    <cfRule type="expression" dxfId="121" priority="61" stopIfTrue="1">
      <formula>$J13="F"</formula>
    </cfRule>
    <cfRule type="expression" dxfId="120" priority="62" stopIfTrue="1">
      <formula>$J13="M"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MINI POUSSINE</vt:lpstr>
      <vt:lpstr>MINI POUSSIN</vt:lpstr>
      <vt:lpstr>POUSSINE</vt:lpstr>
      <vt:lpstr>POUSSIN</vt:lpstr>
      <vt:lpstr>PUPILLE F</vt:lpstr>
      <vt:lpstr>PUPILLE</vt:lpstr>
      <vt:lpstr>BENJAMINE</vt:lpstr>
      <vt:lpstr>BENJAMIN</vt:lpstr>
      <vt:lpstr>MINIME F</vt:lpstr>
      <vt:lpstr>MINIME H</vt:lpstr>
      <vt:lpstr>CADETTE</vt:lpstr>
      <vt:lpstr>CADET</vt:lpstr>
      <vt:lpstr>JUNIOR F</vt:lpstr>
      <vt:lpstr>JUNIOR H</vt:lpstr>
      <vt:lpstr>CLUBS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Guiné</dc:creator>
  <cp:lastModifiedBy>utilisateur</cp:lastModifiedBy>
  <cp:revision>1</cp:revision>
  <cp:lastPrinted>2011-11-06T12:44:21Z</cp:lastPrinted>
  <dcterms:created xsi:type="dcterms:W3CDTF">2008-09-16T19:39:14Z</dcterms:created>
  <dcterms:modified xsi:type="dcterms:W3CDTF">2016-06-21T15:46:23Z</dcterms:modified>
</cp:coreProperties>
</file>